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1\23686_šumperk_kladská 234\23686_rozpočty_dotace\"/>
    </mc:Choice>
  </mc:AlternateContent>
  <xr:revisionPtr revIDLastSave="0" documentId="8_{567AA648-A0CC-40E6-BC8E-D38C3A1BFD68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SO 02 - 1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SO 02 - 1b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SO 02 - 1b Pol'!$A$1:$X$116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06" i="12"/>
  <c r="BA104" i="12"/>
  <c r="BA102" i="12"/>
  <c r="BA93" i="12"/>
  <c r="BA68" i="12"/>
  <c r="BA66" i="12"/>
  <c r="BA3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21" i="12"/>
  <c r="M21" i="12" s="1"/>
  <c r="I21" i="12"/>
  <c r="K21" i="12"/>
  <c r="O21" i="12"/>
  <c r="Q21" i="12"/>
  <c r="V21" i="12"/>
  <c r="G25" i="12"/>
  <c r="I25" i="12"/>
  <c r="I24" i="12" s="1"/>
  <c r="K25" i="12"/>
  <c r="M25" i="12"/>
  <c r="O25" i="12"/>
  <c r="Q25" i="12"/>
  <c r="Q24" i="12" s="1"/>
  <c r="V25" i="12"/>
  <c r="G26" i="12"/>
  <c r="G24" i="12" s="1"/>
  <c r="I26" i="12"/>
  <c r="K26" i="12"/>
  <c r="O26" i="12"/>
  <c r="O24" i="12" s="1"/>
  <c r="Q26" i="12"/>
  <c r="V26" i="12"/>
  <c r="G28" i="12"/>
  <c r="I28" i="12"/>
  <c r="K28" i="12"/>
  <c r="M28" i="12"/>
  <c r="O28" i="12"/>
  <c r="Q28" i="12"/>
  <c r="V28" i="12"/>
  <c r="G31" i="12"/>
  <c r="M31" i="12" s="1"/>
  <c r="I31" i="12"/>
  <c r="K31" i="12"/>
  <c r="K24" i="12" s="1"/>
  <c r="O31" i="12"/>
  <c r="Q31" i="12"/>
  <c r="V31" i="12"/>
  <c r="V24" i="12" s="1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K41" i="12"/>
  <c r="O41" i="12"/>
  <c r="V41" i="12"/>
  <c r="G42" i="12"/>
  <c r="I42" i="12"/>
  <c r="I41" i="12" s="1"/>
  <c r="K42" i="12"/>
  <c r="M42" i="12"/>
  <c r="M41" i="12" s="1"/>
  <c r="O42" i="12"/>
  <c r="Q42" i="12"/>
  <c r="Q41" i="12" s="1"/>
  <c r="V42" i="12"/>
  <c r="K43" i="12"/>
  <c r="V43" i="12"/>
  <c r="G44" i="12"/>
  <c r="I44" i="12"/>
  <c r="I43" i="12" s="1"/>
  <c r="K44" i="12"/>
  <c r="M44" i="12"/>
  <c r="O44" i="12"/>
  <c r="Q44" i="12"/>
  <c r="Q43" i="12" s="1"/>
  <c r="V44" i="12"/>
  <c r="G50" i="12"/>
  <c r="G43" i="12" s="1"/>
  <c r="I50" i="12"/>
  <c r="K50" i="12"/>
  <c r="O50" i="12"/>
  <c r="O43" i="12" s="1"/>
  <c r="Q50" i="12"/>
  <c r="V50" i="12"/>
  <c r="G57" i="12"/>
  <c r="G56" i="12" s="1"/>
  <c r="I57" i="12"/>
  <c r="K57" i="12"/>
  <c r="K56" i="12" s="1"/>
  <c r="O57" i="12"/>
  <c r="O56" i="12" s="1"/>
  <c r="Q57" i="12"/>
  <c r="V57" i="12"/>
  <c r="V56" i="12" s="1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I56" i="12" s="1"/>
  <c r="K60" i="12"/>
  <c r="M60" i="12"/>
  <c r="O60" i="12"/>
  <c r="Q60" i="12"/>
  <c r="Q56" i="12" s="1"/>
  <c r="V60" i="12"/>
  <c r="K61" i="12"/>
  <c r="V61" i="12"/>
  <c r="G62" i="12"/>
  <c r="I62" i="12"/>
  <c r="I61" i="12" s="1"/>
  <c r="K62" i="12"/>
  <c r="M62" i="12"/>
  <c r="O62" i="12"/>
  <c r="Q62" i="12"/>
  <c r="Q61" i="12" s="1"/>
  <c r="V62" i="12"/>
  <c r="G63" i="12"/>
  <c r="G61" i="12" s="1"/>
  <c r="I63" i="12"/>
  <c r="K63" i="12"/>
  <c r="O63" i="12"/>
  <c r="O61" i="12" s="1"/>
  <c r="Q63" i="12"/>
  <c r="V63" i="12"/>
  <c r="I64" i="12"/>
  <c r="Q64" i="12"/>
  <c r="G65" i="12"/>
  <c r="G64" i="12" s="1"/>
  <c r="I65" i="12"/>
  <c r="K65" i="12"/>
  <c r="K64" i="12" s="1"/>
  <c r="O65" i="12"/>
  <c r="O64" i="12" s="1"/>
  <c r="Q65" i="12"/>
  <c r="V65" i="12"/>
  <c r="V64" i="12" s="1"/>
  <c r="G67" i="12"/>
  <c r="I67" i="12"/>
  <c r="K67" i="12"/>
  <c r="M67" i="12"/>
  <c r="O67" i="12"/>
  <c r="Q67" i="12"/>
  <c r="V67" i="12"/>
  <c r="G69" i="12"/>
  <c r="G70" i="12"/>
  <c r="I70" i="12"/>
  <c r="I69" i="12" s="1"/>
  <c r="K70" i="12"/>
  <c r="M70" i="12"/>
  <c r="O70" i="12"/>
  <c r="Q70" i="12"/>
  <c r="Q69" i="12" s="1"/>
  <c r="V70" i="12"/>
  <c r="G72" i="12"/>
  <c r="M72" i="12" s="1"/>
  <c r="I72" i="12"/>
  <c r="K72" i="12"/>
  <c r="K69" i="12" s="1"/>
  <c r="O72" i="12"/>
  <c r="Q72" i="12"/>
  <c r="V72" i="12"/>
  <c r="V69" i="12" s="1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O69" i="12" s="1"/>
  <c r="Q77" i="12"/>
  <c r="V77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4" i="12"/>
  <c r="M84" i="12" s="1"/>
  <c r="M83" i="12" s="1"/>
  <c r="I84" i="12"/>
  <c r="K84" i="12"/>
  <c r="K83" i="12" s="1"/>
  <c r="O84" i="12"/>
  <c r="O83" i="12" s="1"/>
  <c r="Q84" i="12"/>
  <c r="V84" i="12"/>
  <c r="V83" i="12" s="1"/>
  <c r="G86" i="12"/>
  <c r="I86" i="12"/>
  <c r="I83" i="12" s="1"/>
  <c r="K86" i="12"/>
  <c r="M86" i="12"/>
  <c r="O86" i="12"/>
  <c r="Q86" i="12"/>
  <c r="Q83" i="12" s="1"/>
  <c r="V86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7" i="12"/>
  <c r="I97" i="12"/>
  <c r="I96" i="12" s="1"/>
  <c r="K97" i="12"/>
  <c r="M97" i="12"/>
  <c r="O97" i="12"/>
  <c r="Q97" i="12"/>
  <c r="Q96" i="12" s="1"/>
  <c r="V97" i="12"/>
  <c r="G99" i="12"/>
  <c r="G96" i="12" s="1"/>
  <c r="I99" i="12"/>
  <c r="K99" i="12"/>
  <c r="O99" i="12"/>
  <c r="O96" i="12" s="1"/>
  <c r="Q99" i="12"/>
  <c r="V99" i="12"/>
  <c r="G101" i="12"/>
  <c r="I101" i="12"/>
  <c r="K101" i="12"/>
  <c r="M101" i="12"/>
  <c r="O101" i="12"/>
  <c r="Q101" i="12"/>
  <c r="V101" i="12"/>
  <c r="G103" i="12"/>
  <c r="M103" i="12" s="1"/>
  <c r="I103" i="12"/>
  <c r="K103" i="12"/>
  <c r="K96" i="12" s="1"/>
  <c r="O103" i="12"/>
  <c r="Q103" i="12"/>
  <c r="V103" i="12"/>
  <c r="V96" i="12" s="1"/>
  <c r="AE106" i="12"/>
  <c r="AF106" i="12"/>
  <c r="I20" i="1"/>
  <c r="I19" i="1"/>
  <c r="I18" i="1"/>
  <c r="I17" i="1"/>
  <c r="I16" i="1"/>
  <c r="I59" i="1"/>
  <c r="J58" i="1" s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3" i="1" l="1"/>
  <c r="J51" i="1"/>
  <c r="J49" i="1"/>
  <c r="J57" i="1"/>
  <c r="J55" i="1"/>
  <c r="G26" i="1"/>
  <c r="A26" i="1"/>
  <c r="A23" i="1"/>
  <c r="G28" i="1"/>
  <c r="H42" i="1"/>
  <c r="M69" i="12"/>
  <c r="M8" i="12"/>
  <c r="M61" i="12"/>
  <c r="G83" i="12"/>
  <c r="M65" i="12"/>
  <c r="M64" i="12" s="1"/>
  <c r="M57" i="12"/>
  <c r="M56" i="12" s="1"/>
  <c r="G8" i="12"/>
  <c r="M99" i="12"/>
  <c r="M96" i="12" s="1"/>
  <c r="M63" i="12"/>
  <c r="M50" i="12"/>
  <c r="M43" i="12" s="1"/>
  <c r="M26" i="12"/>
  <c r="M24" i="12" s="1"/>
  <c r="I21" i="1"/>
  <c r="J50" i="1"/>
  <c r="J52" i="1"/>
  <c r="J54" i="1"/>
  <c r="J56" i="1"/>
  <c r="J41" i="1"/>
  <c r="J39" i="1"/>
  <c r="J42" i="1" s="1"/>
  <c r="J40" i="1"/>
  <c r="J59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jelinkova</author>
  </authors>
  <commentList>
    <comment ref="S6" authorId="0" shapeId="0" xr:uid="{976EBAF4-7707-42EF-AF60-7B4F1BBD30D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FF88D74-04C0-4425-AC44-3D4DE625001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<sst xmlns="http://schemas.openxmlformats.org/spreadsheetml/2006/main" count="582" uniqueCount="254">
  <si>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</si>
  <si>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</si>
  <si>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</si>
  <si>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</si>
  <si>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</si>
  <si>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</si>
  <si>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</si>
  <si>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</si>
  <si>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</si>
  <si>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</si>
  <si>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</si>
  <si>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</si>
  <si>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</si>
  <si>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</si>
  <si>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</si>
  <si>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</si>
  <si>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</si>
  <si>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</si>
  <si>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</si>
  <si>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</si>
  <si>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</si>
  <si>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</si>
  <si>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</si>
  <si>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</si>
  <si>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</si>
  <si>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</si>
  <si>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</si>
  <si>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</si>
  <si>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</si>
  <si>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</si>
  <si>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</si>
  <si>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</si>
  <si>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</si>
  <si>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</si>
  <si>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</si>
  <si>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</si>
  <si>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</si>
  <si>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</si>
  <si>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</si>
  <si>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</si>
  <si>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</si>
  <si>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</si>
  <si>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</si>
  <si>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02 - 1b</t>
  </si>
  <si>
    <t>Část I. - neuznatelné náklady</t>
  </si>
  <si>
    <t>SO 02</t>
  </si>
  <si>
    <t>Klášterní kostel Zvěstování Panny Marie v Šumperku</t>
  </si>
  <si>
    <t>Objekt:</t>
  </si>
  <si>
    <t>Rozpočet:</t>
  </si>
  <si>
    <t>23686</t>
  </si>
  <si>
    <t>Sanace vlhkého zdiva - Dominikánský klášter a klášterní kostel Zvěstování Panny Marie v Šumperku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</si>
  <si>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</si>
  <si>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</si>
  <si>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</si>
  <si>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</si>
  <si>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</si>
  <si>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</si>
  <si>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</si>
  <si>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</si>
  <si>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</si>
  <si>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</si>
  <si>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</si>
  <si>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</si>
  <si>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</si>
  <si>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</si>
  <si>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</si>
  <si>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</si>
  <si>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</si>
  <si>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</si>
  <si>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</si>
  <si>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</si>
  <si>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</si>
  <si>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</si>
  <si>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</si>
  <si>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</si>
  <si>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</si>
  <si>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</si>
  <si>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</si>
  <si>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</si>
  <si>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</si>
  <si>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</si>
  <si>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</si>
  <si>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</si>
  <si>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</si>
  <si>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</si>
  <si>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</si>
  <si>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</si>
  <si>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</si>
  <si>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</si>
  <si>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</si>
  <si>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</si>
  <si>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</si>
  <si>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</si>
  <si>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</si>
  <si>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</si>
  <si>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</si>
  <si>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</si>
  <si>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</si>
  <si>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</si>
  <si>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</si>
  <si>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</si>
  <si>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</si>
  <si>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161101101R00</t>
  </si>
  <si>
    <t>Svislé přemístění výkopku z hor.1-4 do 2,5 m</t>
  </si>
  <si>
    <t>m3</t>
  </si>
  <si>
    <t>RTS 22/ II</t>
  </si>
  <si>
    <t>Práce</t>
  </si>
  <si>
    <t>POL1_</t>
  </si>
  <si>
    <t>Hodnota z bývalého odkazu. : 59,92</t>
  </si>
  <si>
    <t>VV</t>
  </si>
  <si>
    <t>162201102R00</t>
  </si>
  <si>
    <t>Vodorovné přemístění výkopku z hor.1-4 do 50 m</t>
  </si>
  <si>
    <t>Odkaz na mn. položky pořadí 1 : 59,92000</t>
  </si>
  <si>
    <t>167101101R00</t>
  </si>
  <si>
    <t>Nakládání výkopku z hor.1-4 v množství do 100 m3</t>
  </si>
  <si>
    <t>199000002R00</t>
  </si>
  <si>
    <t>Poplatek za skládku - ostatní zemina</t>
  </si>
  <si>
    <t>severní strana : 3,8*0,80*0,60</t>
  </si>
  <si>
    <t>52,0*0,80*0,60</t>
  </si>
  <si>
    <t>Mezisoučet</t>
  </si>
  <si>
    <t>východní strana : 43,9*0,80*0,60</t>
  </si>
  <si>
    <t>západní strana : 7,3*0,80*0,60</t>
  </si>
  <si>
    <t>583418034R</t>
  </si>
  <si>
    <t>Kamenivo drcené frakce  16/32 B Olomoucký kraj</t>
  </si>
  <si>
    <t xml:space="preserve">t     </t>
  </si>
  <si>
    <t>SPCM</t>
  </si>
  <si>
    <t>RTS 21/ II</t>
  </si>
  <si>
    <t>Specifikace</t>
  </si>
  <si>
    <t>POL3_</t>
  </si>
  <si>
    <t>severní strana : 52,0*0,80*0,60*1,6</t>
  </si>
  <si>
    <t>západní strana : 5,84*0,80*0,60*1,6</t>
  </si>
  <si>
    <t>212971110R00</t>
  </si>
  <si>
    <t>Opláštění trativodů z geotext., do sklonu 1:2,5</t>
  </si>
  <si>
    <t>m2</t>
  </si>
  <si>
    <t>721176222R00</t>
  </si>
  <si>
    <t>Potrubí KG svodné (ležaté) v zemi, D 110 x 3,2 mm</t>
  </si>
  <si>
    <t>m</t>
  </si>
  <si>
    <t>Potrubí včetně tvarovek. Bez zednických výpomocí.</t>
  </si>
  <si>
    <t>POP</t>
  </si>
  <si>
    <t>230011039R00</t>
  </si>
  <si>
    <t>Trubka drenážní, pevné dno, d 100 mm TRIKER, vč. kolen</t>
  </si>
  <si>
    <t>severní strana : 52,0</t>
  </si>
  <si>
    <t>západní strana : 7,3</t>
  </si>
  <si>
    <t>219991111S00</t>
  </si>
  <si>
    <t>Položení plošného geodrénu pro odvod průsakových vod</t>
  </si>
  <si>
    <t>Vlastní</t>
  </si>
  <si>
    <t>Indiv</t>
  </si>
  <si>
    <t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t>
  </si>
  <si>
    <t>východní strana : 43,9*1,0</t>
  </si>
  <si>
    <t>severní strana : 3,8*1,0</t>
  </si>
  <si>
    <t>5,2*2,35</t>
  </si>
  <si>
    <t>28697100R</t>
  </si>
  <si>
    <t>Dno šachtové pro KG 315/100 mm přímý tok T1 PP</t>
  </si>
  <si>
    <t>kus</t>
  </si>
  <si>
    <t>286971400R</t>
  </si>
  <si>
    <t>Roura šachtová korugovaná  bez hrdla 315/2000 mm</t>
  </si>
  <si>
    <t>55241700R</t>
  </si>
  <si>
    <t>Poklop litina 315/1,5 t do šachtové roury Wavin</t>
  </si>
  <si>
    <t>583426851R</t>
  </si>
  <si>
    <t>Kamenivo drcené 16/32 Libodřice, STC</t>
  </si>
  <si>
    <t>t</t>
  </si>
  <si>
    <t>69366198R</t>
  </si>
  <si>
    <t>Geotextilie 300 g/m2 š. 200cm 100% PP</t>
  </si>
  <si>
    <t>452311141R00</t>
  </si>
  <si>
    <t>Desky podkladní pod potrubí z betonu C 16/20</t>
  </si>
  <si>
    <t>114203102R00</t>
  </si>
  <si>
    <t>Rozebrání dlažeb z lom. kamene na sucho</t>
  </si>
  <si>
    <t>severní strana : 3,8*1,00*0,20</t>
  </si>
  <si>
    <t>52,0*1,00*0,20</t>
  </si>
  <si>
    <t>východní strana : 43,9*1,00*0,20</t>
  </si>
  <si>
    <t>západní strana : 7,3*1,00*0,20</t>
  </si>
  <si>
    <t>591111111R00</t>
  </si>
  <si>
    <t>Kladení dlažby z lom. kamenne, lože z kamen.tl. 5 cm</t>
  </si>
  <si>
    <t>severní strana : 3,8*1,00</t>
  </si>
  <si>
    <t>52,0*1,00</t>
  </si>
  <si>
    <t>východní strana : 43,9*1,00</t>
  </si>
  <si>
    <t>západní strana : 7,3*1,00</t>
  </si>
  <si>
    <t>871318111R00</t>
  </si>
  <si>
    <t>Kladení drenážního potrubí z plastických hmot</t>
  </si>
  <si>
    <t>894432111R00</t>
  </si>
  <si>
    <t>Osazení plastové šachty revizní prům.315 mm, Wavin</t>
  </si>
  <si>
    <t>899101111R00</t>
  </si>
  <si>
    <t>Osazení poklopu s rámem do 50 kg</t>
  </si>
  <si>
    <t>RTS 15/ I</t>
  </si>
  <si>
    <t>212759010</t>
  </si>
  <si>
    <t>Napojení drenážního systému na stávající kanalizaci</t>
  </si>
  <si>
    <t>ks</t>
  </si>
  <si>
    <t>900      R01</t>
  </si>
  <si>
    <t>HZS - zakrývání soklové části fólií nebo geotextílií proti poškození zakrývání vnitřních povrchů, stavební dělník v tarifní třídě 4</t>
  </si>
  <si>
    <t>hod</t>
  </si>
  <si>
    <t>900      R02</t>
  </si>
  <si>
    <t>HZS - dodavatelská dokumentace pro obnovu vnitřního větracího kanálku, Revize + návrh obnovy</t>
  </si>
  <si>
    <t>R - EL. 1005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</si>
  <si>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</si>
  <si>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</si>
  <si>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R - EL. 1006</t>
  </si>
  <si>
    <t>Kontrolní bod pevné sítě měřičských bodů pro sledování vývoje a změn vlhkosti zdiva, při odvlhčování , systémem mírné (drátové) elektroosmózy</t>
  </si>
  <si>
    <t>Cena za 1 pozici ve 3 výškových úrovních, součástí zhotovení je provedení zaměření výchozí vlhkosti se záznamem v protokolu.</t>
  </si>
  <si>
    <t>979081111R00</t>
  </si>
  <si>
    <t>Odvoz suti a vybour. hmot na skládku do 1 km</t>
  </si>
  <si>
    <t>osekání v místě kladné pásové elektrody : 127,8*0,4*0,045*1,8</t>
  </si>
  <si>
    <t>979081121R00</t>
  </si>
  <si>
    <t>Příplatek k odvozu za každý další 1 km</t>
  </si>
  <si>
    <t>skladka do 15 km</t>
  </si>
  <si>
    <t>osekání v místě kladné pásové elektrody : 127,8*0,4*0,045*1,8*15,0</t>
  </si>
  <si>
    <t>979082111R00</t>
  </si>
  <si>
    <t>Vnitrostaveništní doprava suti do 10 m</t>
  </si>
  <si>
    <t>979082121R00</t>
  </si>
  <si>
    <t>Příplatek k vnitrost. dopravě suti za dalších 5 m</t>
  </si>
  <si>
    <t>979981104R00</t>
  </si>
  <si>
    <t>Kontejner, suť bez příměsí, odvoz a likvidace, 9 t</t>
  </si>
  <si>
    <t>979990107R00</t>
  </si>
  <si>
    <t>Poplatek za skládku suti - směs betonu,cihel,omítek</t>
  </si>
  <si>
    <t>005121010R</t>
  </si>
  <si>
    <t>Vybudování zařízení staveniště</t>
  </si>
  <si>
    <t>VRN</t>
  </si>
  <si>
    <t>POL99_8</t>
  </si>
  <si>
    <t>1,2 % z celkové ceny (tj. uznatelné i neuznatelné náklady).</t>
  </si>
  <si>
    <t>005121020R</t>
  </si>
  <si>
    <t xml:space="preserve">Provoz zařízení staveniště </t>
  </si>
  <si>
    <t>1,6 % z celkové ceny (tj. uznatelné i neuznatelné náklady).</t>
  </si>
  <si>
    <t>005121030R</t>
  </si>
  <si>
    <t>Odstranění zařízení staveniště</t>
  </si>
  <si>
    <t>0,6 % z celkové ceny (tj. uznatelné i neuznatelné náklady).</t>
  </si>
  <si>
    <t>005124010R</t>
  </si>
  <si>
    <t>Koordinační činnost</t>
  </si>
  <si>
    <t>2,0 % z celkové ceny (tj. uznatelné i neuznatelné náklady).</t>
  </si>
  <si>
    <t>00524 R</t>
  </si>
  <si>
    <t>Předání a převzetí díla</t>
  </si>
  <si>
    <t>0,6 % z celkové ceny (tj. uznatelné i neuznatelné náklady). Náklady zhotovitele, které vzniknou v souvislosti s povinnostmi zhotovitele při předání a převzetí díla.</t>
  </si>
  <si>
    <t>VN-1</t>
  </si>
  <si>
    <t>přesun stavební kapacit</t>
  </si>
  <si>
    <t>005121 R</t>
  </si>
  <si>
    <t>Zařízení staveniště</t>
  </si>
  <si>
    <t>POL99_2</t>
  </si>
  <si>
    <t>Veškeré náklady spojené s vybudováním, provozem a odstraněním zařízení staveniště.</t>
  </si>
  <si>
    <t>005122 R</t>
  </si>
  <si>
    <t>Provozní vlivy</t>
  </si>
  <si>
    <t>1,0 % z celkové ceny (tj. uznatelné i neuznatelné náklady).</t>
  </si>
  <si>
    <t>005211020R</t>
  </si>
  <si>
    <t>Ochrana stávaj. inženýrských sítí na staveništi</t>
  </si>
  <si>
    <t>1,0 % z celkové ceny (tj. uznatelné i neuznatelné náklady). 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</si>
  <si>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</si>
  <si>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</si>
  <si>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1,9 % z celkové ceny (tj. uznatelné i neuznatelné náklady). 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</si>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</sst>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1814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249</v>
      </c>
      <c r="E5" s="94"/>
      <c r="F5" s="94"/>
      <c r="G5" s="94"/>
      <c r="H5" s="273" t="s">
        <v>42</v>
      </c>
      <c r="I5" s="277" t="s">
        <v>250</v>
      </c>
      <c r="J5" s="8"/>
    </row>
    <row r="6" spans="1:15" ht="15.75" customHeight="1" x14ac:dyDescent="0.2">
      <c r="A6" s="2"/>
      <c r="B6" s="28"/>
      <c r="C6" s="55"/>
      <c r="D6" s="86" t="s">
        <v>251</v>
      </c>
      <c r="E6" s="95"/>
      <c r="F6" s="95"/>
      <c r="G6" s="95"/>
      <c r="H6" s="273" t="s">
        <v>36</v>
      </c>
      <c r="I6" s="274" t="s">
        <v>252</v>
      </c>
      <c r="J6" s="8"/>
    </row>
    <row r="7" spans="1:15" ht="15.75" customHeight="1" x14ac:dyDescent="0.2">
      <c r="A7" s="2"/>
      <c r="B7" s="29"/>
      <c r="C7" s="56"/>
      <c r="D7" s="92" t="s">
        <v>253</v>
      </c>
      <c r="E7" s="92"/>
      <c r="F7" s="92"/>
      <c r="G7" s="92"/>
      <c r="H7" s="275"/>
      <c r="I7" s="276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SUMIF(F49:F58,A16,I49:I58)+SUMIF(F49:F58,"PSU",I49:I58)</f>
        <v>0</v>
      </c>
      <c r="J16" s="85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SUMIF(F49:F58,A17,I49:I58)</f>
        <v>0</v>
      </c>
      <c r="J17" s="85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SUMIF(F49:F58,A18,I49:I58)</f>
        <v>0</v>
      </c>
      <c r="J18" s="85"/>
    </row>
    <row r="19" spans="1:10" ht="23.25" customHeight="1" x14ac:dyDescent="0.2">
      <c r="A19" s="195" t="s">
        <v>73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SUMIF(F49:F58,A19,I49:I58)</f>
        <v>0</v>
      </c>
      <c r="J19" s="85"/>
    </row>
    <row r="20" spans="1:10" ht="23.25" customHeight="1" x14ac:dyDescent="0.2">
      <c r="A20" s="195" t="s">
        <v>74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SUMIF(F49:F58,A20,I49:I58)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02 SO 02 - 1b Pol'!AE106</f>
        <v>0</v>
      </c>
      <c r="G39" s="149">
        <f>'SO 02 SO 02 - 1b Pol'!AF106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02 SO 02 - 1b Pol'!AE106</f>
        <v>0</v>
      </c>
      <c r="G40" s="155">
        <f>'SO 02 SO 02 - 1b Pol'!AF106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02 SO 02 - 1b Pol'!AE106</f>
        <v>0</v>
      </c>
      <c r="G41" s="150">
        <f>'SO 02 SO 02 - 1b Pol'!AF106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1" t="s">
        <v>26</v>
      </c>
      <c r="G49" s="192"/>
      <c r="H49" s="192"/>
      <c r="I49" s="192">
        <f>'SO 02 SO 02 - 1b Pol'!G8</f>
        <v>0</v>
      </c>
      <c r="J49" s="189" t="str">
        <f>IF(I59=0,"",I49/I59*100)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1" t="s">
        <v>26</v>
      </c>
      <c r="G50" s="192"/>
      <c r="H50" s="192"/>
      <c r="I50" s="192">
        <f>'SO 02 SO 02 - 1b Pol'!G24</f>
        <v>0</v>
      </c>
      <c r="J50" s="189" t="str">
        <f>IF(I59=0,"",I50/I59*100)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1" t="s">
        <v>26</v>
      </c>
      <c r="G51" s="192"/>
      <c r="H51" s="192"/>
      <c r="I51" s="192">
        <f>'SO 02 SO 02 - 1b Pol'!G41</f>
        <v>0</v>
      </c>
      <c r="J51" s="189" t="str">
        <f>IF(I59=0,"",I51/I59*100)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1" t="s">
        <v>26</v>
      </c>
      <c r="G52" s="192"/>
      <c r="H52" s="192"/>
      <c r="I52" s="192">
        <f>'SO 02 SO 02 - 1b Pol'!G43</f>
        <v>0</v>
      </c>
      <c r="J52" s="189" t="str">
        <f>IF(I59=0,"",I52/I59*100)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1" t="s">
        <v>26</v>
      </c>
      <c r="G53" s="192"/>
      <c r="H53" s="192"/>
      <c r="I53" s="192">
        <f>'SO 02 SO 02 - 1b Pol'!G56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1" t="s">
        <v>26</v>
      </c>
      <c r="G54" s="192"/>
      <c r="H54" s="192"/>
      <c r="I54" s="192">
        <f>'SO 02 SO 02 - 1b Pol'!G61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68</v>
      </c>
      <c r="C55" s="184" t="s">
        <v>69</v>
      </c>
      <c r="D55" s="185"/>
      <c r="E55" s="185"/>
      <c r="F55" s="191" t="s">
        <v>28</v>
      </c>
      <c r="G55" s="192"/>
      <c r="H55" s="192"/>
      <c r="I55" s="192">
        <f>'SO 02 SO 02 - 1b Pol'!G64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70</v>
      </c>
      <c r="C56" s="184" t="s">
        <v>71</v>
      </c>
      <c r="D56" s="185"/>
      <c r="E56" s="185"/>
      <c r="F56" s="191" t="s">
        <v>72</v>
      </c>
      <c r="G56" s="192"/>
      <c r="H56" s="192"/>
      <c r="I56" s="192">
        <f>'SO 02 SO 02 - 1b Pol'!G69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73</v>
      </c>
      <c r="C57" s="184" t="s">
        <v>29</v>
      </c>
      <c r="D57" s="185"/>
      <c r="E57" s="185"/>
      <c r="F57" s="191" t="s">
        <v>73</v>
      </c>
      <c r="G57" s="192"/>
      <c r="H57" s="192"/>
      <c r="I57" s="192">
        <f>'SO 02 SO 02 - 1b Pol'!G83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74</v>
      </c>
      <c r="C58" s="184" t="s">
        <v>30</v>
      </c>
      <c r="D58" s="185"/>
      <c r="E58" s="185"/>
      <c r="F58" s="191" t="s">
        <v>74</v>
      </c>
      <c r="G58" s="192"/>
      <c r="H58" s="192"/>
      <c r="I58" s="192">
        <f>'SO 02 SO 02 - 1b Pol'!G96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3"/>
      <c r="G59" s="194"/>
      <c r="H59" s="194"/>
      <c r="I59" s="194">
        <f>SUM(I49:I58)</f>
        <v>0</v>
      </c>
      <c r="J59" s="190">
        <f>SUM(J49:J58)</f>
        <v>0</v>
      </c>
    </row>
    <row r="60" spans="1:10" x14ac:dyDescent="0.2">
      <c r="F60" s="134"/>
      <c r="G60" s="134"/>
      <c r="H60" s="134"/>
      <c r="I60" s="134"/>
      <c r="J60" s="135"/>
    </row>
    <row r="61" spans="1:10" x14ac:dyDescent="0.2">
      <c r="F61" s="134"/>
      <c r="G61" s="134"/>
      <c r="H61" s="134"/>
      <c r="I61" s="134"/>
      <c r="J61" s="135"/>
    </row>
    <row r="62" spans="1:10" x14ac:dyDescent="0.2">
      <c r="F62" s="134"/>
      <c r="G62" s="134"/>
      <c r="H62" s="134"/>
      <c r="I62" s="134"/>
      <c r="J62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D5:G5"/>
    <mergeCell ref="D6:G6"/>
    <mergeCell ref="D7:G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4D668-48DF-4154-8A47-13E9F5C7839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75</v>
      </c>
    </row>
    <row r="2" spans="1:60" ht="24.95" customHeight="1" x14ac:dyDescent="0.2">
      <c r="A2" s="197" t="s">
        <v>8</v>
      </c>
      <c r="B2" s="49" t="s">
        <v>49</v>
      </c>
      <c r="C2" s="200" t="s">
        <v>50</v>
      </c>
      <c r="D2" s="198"/>
      <c r="E2" s="198"/>
      <c r="F2" s="198"/>
      <c r="G2" s="199"/>
      <c r="AG2" t="s">
        <v>76</v>
      </c>
    </row>
    <row r="3" spans="1:60" ht="24.95" customHeight="1" x14ac:dyDescent="0.2">
      <c r="A3" s="197" t="s">
        <v>9</v>
      </c>
      <c r="B3" s="49" t="s">
        <v>45</v>
      </c>
      <c r="C3" s="200" t="s">
        <v>46</v>
      </c>
      <c r="D3" s="198"/>
      <c r="E3" s="198"/>
      <c r="F3" s="198"/>
      <c r="G3" s="199"/>
      <c r="AC3" s="176" t="s">
        <v>76</v>
      </c>
      <c r="AG3" t="s">
        <v>77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78</v>
      </c>
    </row>
    <row r="5" spans="1:60" x14ac:dyDescent="0.2">
      <c r="D5" s="10"/>
    </row>
    <row r="6" spans="1:60" ht="38.25" x14ac:dyDescent="0.2">
      <c r="A6" s="207" t="s">
        <v>79</v>
      </c>
      <c r="B6" s="209" t="s">
        <v>80</v>
      </c>
      <c r="C6" s="209" t="s">
        <v>81</v>
      </c>
      <c r="D6" s="208" t="s">
        <v>82</v>
      </c>
      <c r="E6" s="207" t="s">
        <v>83</v>
      </c>
      <c r="F6" s="206" t="s">
        <v>84</v>
      </c>
      <c r="G6" s="207" t="s">
        <v>31</v>
      </c>
      <c r="H6" s="210" t="s">
        <v>32</v>
      </c>
      <c r="I6" s="210" t="s">
        <v>85</v>
      </c>
      <c r="J6" s="210" t="s">
        <v>33</v>
      </c>
      <c r="K6" s="210" t="s">
        <v>86</v>
      </c>
      <c r="L6" s="210" t="s">
        <v>87</v>
      </c>
      <c r="M6" s="210" t="s">
        <v>88</v>
      </c>
      <c r="N6" s="210" t="s">
        <v>89</v>
      </c>
      <c r="O6" s="210" t="s">
        <v>90</v>
      </c>
      <c r="P6" s="210" t="s">
        <v>91</v>
      </c>
      <c r="Q6" s="210" t="s">
        <v>92</v>
      </c>
      <c r="R6" s="210" t="s">
        <v>93</v>
      </c>
      <c r="S6" s="210" t="s">
        <v>94</v>
      </c>
      <c r="T6" s="210" t="s">
        <v>95</v>
      </c>
      <c r="U6" s="210" t="s">
        <v>96</v>
      </c>
      <c r="V6" s="210" t="s">
        <v>97</v>
      </c>
      <c r="W6" s="210" t="s">
        <v>98</v>
      </c>
      <c r="X6" s="210" t="s">
        <v>99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9" t="s">
        <v>100</v>
      </c>
      <c r="B8" s="240" t="s">
        <v>56</v>
      </c>
      <c r="C8" s="260" t="s">
        <v>57</v>
      </c>
      <c r="D8" s="241"/>
      <c r="E8" s="242"/>
      <c r="F8" s="243"/>
      <c r="G8" s="244">
        <f>SUMIF(AG9:AG23,"&lt;&gt;NOR",G9:G23)</f>
        <v>0</v>
      </c>
      <c r="H8" s="238"/>
      <c r="I8" s="238">
        <f>SUM(I9:I23)</f>
        <v>0</v>
      </c>
      <c r="J8" s="238"/>
      <c r="K8" s="238">
        <f>SUM(K9:K23)</f>
        <v>0</v>
      </c>
      <c r="L8" s="238"/>
      <c r="M8" s="238">
        <f>SUM(M9:M23)</f>
        <v>0</v>
      </c>
      <c r="N8" s="237"/>
      <c r="O8" s="237">
        <f>SUM(O9:O23)</f>
        <v>44.42</v>
      </c>
      <c r="P8" s="237"/>
      <c r="Q8" s="237">
        <f>SUM(Q9:Q23)</f>
        <v>0</v>
      </c>
      <c r="R8" s="238"/>
      <c r="S8" s="238"/>
      <c r="T8" s="238"/>
      <c r="U8" s="238"/>
      <c r="V8" s="238">
        <f>SUM(V9:V23)</f>
        <v>64.17</v>
      </c>
      <c r="W8" s="238"/>
      <c r="X8" s="238"/>
      <c r="AG8" t="s">
        <v>101</v>
      </c>
    </row>
    <row r="9" spans="1:60" outlineLevel="1" x14ac:dyDescent="0.2">
      <c r="A9" s="245">
        <v>1</v>
      </c>
      <c r="B9" s="246" t="s">
        <v>102</v>
      </c>
      <c r="C9" s="261" t="s">
        <v>103</v>
      </c>
      <c r="D9" s="247" t="s">
        <v>104</v>
      </c>
      <c r="E9" s="248">
        <v>59.92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105</v>
      </c>
      <c r="T9" s="231" t="s">
        <v>105</v>
      </c>
      <c r="U9" s="231">
        <v>0.34499999999999997</v>
      </c>
      <c r="V9" s="231">
        <f>ROUND(E9*U9,2)</f>
        <v>20.67</v>
      </c>
      <c r="W9" s="231"/>
      <c r="X9" s="231" t="s">
        <v>106</v>
      </c>
      <c r="Y9" s="211"/>
      <c r="Z9" s="211"/>
      <c r="AA9" s="211"/>
      <c r="AB9" s="211"/>
      <c r="AC9" s="211"/>
      <c r="AD9" s="211"/>
      <c r="AE9" s="211"/>
      <c r="AF9" s="211"/>
      <c r="AG9" s="211" t="s">
        <v>107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62" t="s">
        <v>108</v>
      </c>
      <c r="D10" s="233"/>
      <c r="E10" s="234">
        <v>59.92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109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5">
        <v>2</v>
      </c>
      <c r="B11" s="246" t="s">
        <v>110</v>
      </c>
      <c r="C11" s="261" t="s">
        <v>111</v>
      </c>
      <c r="D11" s="247" t="s">
        <v>104</v>
      </c>
      <c r="E11" s="248">
        <v>59.92</v>
      </c>
      <c r="F11" s="249"/>
      <c r="G11" s="250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1"/>
      <c r="S11" s="231" t="s">
        <v>105</v>
      </c>
      <c r="T11" s="231" t="s">
        <v>105</v>
      </c>
      <c r="U11" s="231">
        <v>7.3999999999999996E-2</v>
      </c>
      <c r="V11" s="231">
        <f>ROUND(E11*U11,2)</f>
        <v>4.43</v>
      </c>
      <c r="W11" s="231"/>
      <c r="X11" s="231" t="s">
        <v>106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107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62" t="s">
        <v>112</v>
      </c>
      <c r="D12" s="233"/>
      <c r="E12" s="234">
        <v>59.92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109</v>
      </c>
      <c r="AH12" s="211">
        <v>5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5">
        <v>3</v>
      </c>
      <c r="B13" s="246" t="s">
        <v>113</v>
      </c>
      <c r="C13" s="261" t="s">
        <v>114</v>
      </c>
      <c r="D13" s="247" t="s">
        <v>104</v>
      </c>
      <c r="E13" s="248">
        <v>59.92</v>
      </c>
      <c r="F13" s="249"/>
      <c r="G13" s="250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105</v>
      </c>
      <c r="T13" s="231" t="s">
        <v>105</v>
      </c>
      <c r="U13" s="231">
        <v>0.65200000000000002</v>
      </c>
      <c r="V13" s="231">
        <f>ROUND(E13*U13,2)</f>
        <v>39.07</v>
      </c>
      <c r="W13" s="231"/>
      <c r="X13" s="231" t="s">
        <v>106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107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62" t="s">
        <v>108</v>
      </c>
      <c r="D14" s="233"/>
      <c r="E14" s="234">
        <v>59.92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109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5">
        <v>4</v>
      </c>
      <c r="B15" s="246" t="s">
        <v>115</v>
      </c>
      <c r="C15" s="261" t="s">
        <v>116</v>
      </c>
      <c r="D15" s="247" t="s">
        <v>104</v>
      </c>
      <c r="E15" s="248">
        <v>51.36</v>
      </c>
      <c r="F15" s="249"/>
      <c r="G15" s="250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1"/>
      <c r="S15" s="231" t="s">
        <v>105</v>
      </c>
      <c r="T15" s="231" t="s">
        <v>105</v>
      </c>
      <c r="U15" s="231">
        <v>0</v>
      </c>
      <c r="V15" s="231">
        <f>ROUND(E15*U15,2)</f>
        <v>0</v>
      </c>
      <c r="W15" s="231"/>
      <c r="X15" s="231" t="s">
        <v>106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107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2" t="s">
        <v>117</v>
      </c>
      <c r="D16" s="233"/>
      <c r="E16" s="234">
        <v>1.8240000000000001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109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62" t="s">
        <v>118</v>
      </c>
      <c r="D17" s="233"/>
      <c r="E17" s="234">
        <v>24.96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109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63" t="s">
        <v>119</v>
      </c>
      <c r="D18" s="235"/>
      <c r="E18" s="236">
        <v>26.783999999999999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109</v>
      </c>
      <c r="AH18" s="211">
        <v>1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62" t="s">
        <v>120</v>
      </c>
      <c r="D19" s="233"/>
      <c r="E19" s="234">
        <v>21.071999999999999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109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62" t="s">
        <v>121</v>
      </c>
      <c r="D20" s="233"/>
      <c r="E20" s="234">
        <v>3.504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109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5">
        <v>5</v>
      </c>
      <c r="B21" s="246" t="s">
        <v>122</v>
      </c>
      <c r="C21" s="261" t="s">
        <v>123</v>
      </c>
      <c r="D21" s="247" t="s">
        <v>124</v>
      </c>
      <c r="E21" s="248">
        <v>44.421120000000002</v>
      </c>
      <c r="F21" s="249"/>
      <c r="G21" s="250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1</v>
      </c>
      <c r="O21" s="230">
        <f>ROUND(E21*N21,2)</f>
        <v>44.42</v>
      </c>
      <c r="P21" s="230">
        <v>0</v>
      </c>
      <c r="Q21" s="230">
        <f>ROUND(E21*P21,2)</f>
        <v>0</v>
      </c>
      <c r="R21" s="231" t="s">
        <v>125</v>
      </c>
      <c r="S21" s="231" t="s">
        <v>126</v>
      </c>
      <c r="T21" s="231" t="s">
        <v>126</v>
      </c>
      <c r="U21" s="231">
        <v>0</v>
      </c>
      <c r="V21" s="231">
        <f>ROUND(E21*U21,2)</f>
        <v>0</v>
      </c>
      <c r="W21" s="231"/>
      <c r="X21" s="231" t="s">
        <v>127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128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62" t="s">
        <v>129</v>
      </c>
      <c r="D22" s="233"/>
      <c r="E22" s="234">
        <v>39.936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109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62" t="s">
        <v>130</v>
      </c>
      <c r="D23" s="233"/>
      <c r="E23" s="234">
        <v>4.4851200000000002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109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9" t="s">
        <v>100</v>
      </c>
      <c r="B24" s="240" t="s">
        <v>58</v>
      </c>
      <c r="C24" s="260" t="s">
        <v>59</v>
      </c>
      <c r="D24" s="241"/>
      <c r="E24" s="242"/>
      <c r="F24" s="243"/>
      <c r="G24" s="244">
        <f>SUMIF(AG25:AG40,"&lt;&gt;NOR",G25:G40)</f>
        <v>0</v>
      </c>
      <c r="H24" s="238"/>
      <c r="I24" s="238">
        <f>SUM(I25:I40)</f>
        <v>0</v>
      </c>
      <c r="J24" s="238"/>
      <c r="K24" s="238">
        <f>SUM(K25:K40)</f>
        <v>0</v>
      </c>
      <c r="L24" s="238"/>
      <c r="M24" s="238">
        <f>SUM(M25:M40)</f>
        <v>0</v>
      </c>
      <c r="N24" s="237"/>
      <c r="O24" s="237">
        <f>SUM(O25:O40)</f>
        <v>16.270000000000003</v>
      </c>
      <c r="P24" s="237"/>
      <c r="Q24" s="237">
        <f>SUM(Q25:Q40)</f>
        <v>0</v>
      </c>
      <c r="R24" s="238"/>
      <c r="S24" s="238"/>
      <c r="T24" s="238"/>
      <c r="U24" s="238"/>
      <c r="V24" s="238">
        <f>SUM(V25:V40)</f>
        <v>29.28</v>
      </c>
      <c r="W24" s="238"/>
      <c r="X24" s="238"/>
      <c r="AG24" t="s">
        <v>101</v>
      </c>
    </row>
    <row r="25" spans="1:60" outlineLevel="1" x14ac:dyDescent="0.2">
      <c r="A25" s="251">
        <v>6</v>
      </c>
      <c r="B25" s="252" t="s">
        <v>131</v>
      </c>
      <c r="C25" s="264" t="s">
        <v>132</v>
      </c>
      <c r="D25" s="253" t="s">
        <v>133</v>
      </c>
      <c r="E25" s="254">
        <v>94.88</v>
      </c>
      <c r="F25" s="255"/>
      <c r="G25" s="256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1.8000000000000001E-4</v>
      </c>
      <c r="O25" s="230">
        <f>ROUND(E25*N25,2)</f>
        <v>0.02</v>
      </c>
      <c r="P25" s="230">
        <v>0</v>
      </c>
      <c r="Q25" s="230">
        <f>ROUND(E25*P25,2)</f>
        <v>0</v>
      </c>
      <c r="R25" s="231"/>
      <c r="S25" s="231" t="s">
        <v>105</v>
      </c>
      <c r="T25" s="231" t="s">
        <v>105</v>
      </c>
      <c r="U25" s="231">
        <v>7.4999999999999997E-2</v>
      </c>
      <c r="V25" s="231">
        <f>ROUND(E25*U25,2)</f>
        <v>7.12</v>
      </c>
      <c r="W25" s="231"/>
      <c r="X25" s="231" t="s">
        <v>106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107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5">
        <v>7</v>
      </c>
      <c r="B26" s="246" t="s">
        <v>134</v>
      </c>
      <c r="C26" s="261" t="s">
        <v>135</v>
      </c>
      <c r="D26" s="247" t="s">
        <v>136</v>
      </c>
      <c r="E26" s="248">
        <v>10.5</v>
      </c>
      <c r="F26" s="249"/>
      <c r="G26" s="250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0">
        <v>2.0999999999999999E-3</v>
      </c>
      <c r="O26" s="230">
        <f>ROUND(E26*N26,2)</f>
        <v>0.02</v>
      </c>
      <c r="P26" s="230">
        <v>0</v>
      </c>
      <c r="Q26" s="230">
        <f>ROUND(E26*P26,2)</f>
        <v>0</v>
      </c>
      <c r="R26" s="231"/>
      <c r="S26" s="231" t="s">
        <v>105</v>
      </c>
      <c r="T26" s="231" t="s">
        <v>105</v>
      </c>
      <c r="U26" s="231">
        <v>0.8</v>
      </c>
      <c r="V26" s="231">
        <f>ROUND(E26*U26,2)</f>
        <v>8.4</v>
      </c>
      <c r="W26" s="231"/>
      <c r="X26" s="231" t="s">
        <v>106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107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65" t="s">
        <v>137</v>
      </c>
      <c r="D27" s="257"/>
      <c r="E27" s="257"/>
      <c r="F27" s="257"/>
      <c r="G27" s="257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138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45">
        <v>8</v>
      </c>
      <c r="B28" s="246" t="s">
        <v>139</v>
      </c>
      <c r="C28" s="261" t="s">
        <v>140</v>
      </c>
      <c r="D28" s="247" t="s">
        <v>136</v>
      </c>
      <c r="E28" s="248">
        <v>59.3</v>
      </c>
      <c r="F28" s="249"/>
      <c r="G28" s="250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0">
        <v>4.0000000000000003E-5</v>
      </c>
      <c r="O28" s="230">
        <f>ROUND(E28*N28,2)</f>
        <v>0</v>
      </c>
      <c r="P28" s="230">
        <v>0</v>
      </c>
      <c r="Q28" s="230">
        <f>ROUND(E28*P28,2)</f>
        <v>0</v>
      </c>
      <c r="R28" s="231"/>
      <c r="S28" s="231" t="s">
        <v>105</v>
      </c>
      <c r="T28" s="231" t="s">
        <v>105</v>
      </c>
      <c r="U28" s="231">
        <v>0.23200000000000001</v>
      </c>
      <c r="V28" s="231">
        <f>ROUND(E28*U28,2)</f>
        <v>13.76</v>
      </c>
      <c r="W28" s="231"/>
      <c r="X28" s="231" t="s">
        <v>106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107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62" t="s">
        <v>141</v>
      </c>
      <c r="D29" s="233"/>
      <c r="E29" s="234">
        <v>52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11"/>
      <c r="Z29" s="211"/>
      <c r="AA29" s="211"/>
      <c r="AB29" s="211"/>
      <c r="AC29" s="211"/>
      <c r="AD29" s="211"/>
      <c r="AE29" s="211"/>
      <c r="AF29" s="211"/>
      <c r="AG29" s="211" t="s">
        <v>109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2" t="s">
        <v>142</v>
      </c>
      <c r="D30" s="233"/>
      <c r="E30" s="234">
        <v>7.3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109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45">
        <v>9</v>
      </c>
      <c r="B31" s="246" t="s">
        <v>143</v>
      </c>
      <c r="C31" s="261" t="s">
        <v>144</v>
      </c>
      <c r="D31" s="247" t="s">
        <v>133</v>
      </c>
      <c r="E31" s="248">
        <v>59.92</v>
      </c>
      <c r="F31" s="249"/>
      <c r="G31" s="250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1"/>
      <c r="S31" s="231" t="s">
        <v>145</v>
      </c>
      <c r="T31" s="231" t="s">
        <v>146</v>
      </c>
      <c r="U31" s="231">
        <v>0</v>
      </c>
      <c r="V31" s="231">
        <f>ROUND(E31*U31,2)</f>
        <v>0</v>
      </c>
      <c r="W31" s="231"/>
      <c r="X31" s="231" t="s">
        <v>106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107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45" outlineLevel="1" x14ac:dyDescent="0.2">
      <c r="A32" s="228"/>
      <c r="B32" s="229"/>
      <c r="C32" s="265" t="s">
        <v>147</v>
      </c>
      <c r="D32" s="257"/>
      <c r="E32" s="257"/>
      <c r="F32" s="257"/>
      <c r="G32" s="257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138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58" t="str">
        <f>C32</f>
        <v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v>
      </c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62" t="s">
        <v>148</v>
      </c>
      <c r="D33" s="233"/>
      <c r="E33" s="234">
        <v>43.9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109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62" t="s">
        <v>149</v>
      </c>
      <c r="D34" s="233"/>
      <c r="E34" s="234">
        <v>3.8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109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62" t="s">
        <v>150</v>
      </c>
      <c r="D35" s="233"/>
      <c r="E35" s="234">
        <v>12.22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109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51">
        <v>10</v>
      </c>
      <c r="B36" s="252" t="s">
        <v>151</v>
      </c>
      <c r="C36" s="264" t="s">
        <v>152</v>
      </c>
      <c r="D36" s="253" t="s">
        <v>153</v>
      </c>
      <c r="E36" s="254">
        <v>5</v>
      </c>
      <c r="F36" s="255"/>
      <c r="G36" s="256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0">
        <v>3.0000000000000001E-3</v>
      </c>
      <c r="O36" s="230">
        <f>ROUND(E36*N36,2)</f>
        <v>0.02</v>
      </c>
      <c r="P36" s="230">
        <v>0</v>
      </c>
      <c r="Q36" s="230">
        <f>ROUND(E36*P36,2)</f>
        <v>0</v>
      </c>
      <c r="R36" s="231" t="s">
        <v>125</v>
      </c>
      <c r="S36" s="231" t="s">
        <v>105</v>
      </c>
      <c r="T36" s="231" t="s">
        <v>146</v>
      </c>
      <c r="U36" s="231">
        <v>0</v>
      </c>
      <c r="V36" s="231">
        <f>ROUND(E36*U36,2)</f>
        <v>0</v>
      </c>
      <c r="W36" s="231"/>
      <c r="X36" s="231" t="s">
        <v>127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128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51">
        <v>11</v>
      </c>
      <c r="B37" s="252" t="s">
        <v>154</v>
      </c>
      <c r="C37" s="264" t="s">
        <v>155</v>
      </c>
      <c r="D37" s="253" t="s">
        <v>153</v>
      </c>
      <c r="E37" s="254">
        <v>5</v>
      </c>
      <c r="F37" s="255"/>
      <c r="G37" s="256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0">
        <v>8.2199999999999999E-3</v>
      </c>
      <c r="O37" s="230">
        <f>ROUND(E37*N37,2)</f>
        <v>0.04</v>
      </c>
      <c r="P37" s="230">
        <v>0</v>
      </c>
      <c r="Q37" s="230">
        <f>ROUND(E37*P37,2)</f>
        <v>0</v>
      </c>
      <c r="R37" s="231" t="s">
        <v>125</v>
      </c>
      <c r="S37" s="231" t="s">
        <v>105</v>
      </c>
      <c r="T37" s="231" t="s">
        <v>146</v>
      </c>
      <c r="U37" s="231">
        <v>0</v>
      </c>
      <c r="V37" s="231">
        <f>ROUND(E37*U37,2)</f>
        <v>0</v>
      </c>
      <c r="W37" s="231"/>
      <c r="X37" s="231" t="s">
        <v>127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128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51">
        <v>12</v>
      </c>
      <c r="B38" s="252" t="s">
        <v>156</v>
      </c>
      <c r="C38" s="264" t="s">
        <v>157</v>
      </c>
      <c r="D38" s="253" t="s">
        <v>153</v>
      </c>
      <c r="E38" s="254">
        <v>5</v>
      </c>
      <c r="F38" s="255"/>
      <c r="G38" s="256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0">
        <v>8.5000000000000006E-3</v>
      </c>
      <c r="O38" s="230">
        <f>ROUND(E38*N38,2)</f>
        <v>0.04</v>
      </c>
      <c r="P38" s="230">
        <v>0</v>
      </c>
      <c r="Q38" s="230">
        <f>ROUND(E38*P38,2)</f>
        <v>0</v>
      </c>
      <c r="R38" s="231" t="s">
        <v>125</v>
      </c>
      <c r="S38" s="231" t="s">
        <v>105</v>
      </c>
      <c r="T38" s="231" t="s">
        <v>146</v>
      </c>
      <c r="U38" s="231">
        <v>0</v>
      </c>
      <c r="V38" s="231">
        <f>ROUND(E38*U38,2)</f>
        <v>0</v>
      </c>
      <c r="W38" s="231"/>
      <c r="X38" s="231" t="s">
        <v>127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128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51">
        <v>13</v>
      </c>
      <c r="B39" s="252" t="s">
        <v>158</v>
      </c>
      <c r="C39" s="264" t="s">
        <v>159</v>
      </c>
      <c r="D39" s="253" t="s">
        <v>160</v>
      </c>
      <c r="E39" s="254">
        <v>16.102920000000001</v>
      </c>
      <c r="F39" s="255"/>
      <c r="G39" s="256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21</v>
      </c>
      <c r="M39" s="231">
        <f>G39*(1+L39/100)</f>
        <v>0</v>
      </c>
      <c r="N39" s="230">
        <v>1</v>
      </c>
      <c r="O39" s="230">
        <f>ROUND(E39*N39,2)</f>
        <v>16.100000000000001</v>
      </c>
      <c r="P39" s="230">
        <v>0</v>
      </c>
      <c r="Q39" s="230">
        <f>ROUND(E39*P39,2)</f>
        <v>0</v>
      </c>
      <c r="R39" s="231" t="s">
        <v>125</v>
      </c>
      <c r="S39" s="231" t="s">
        <v>105</v>
      </c>
      <c r="T39" s="231" t="s">
        <v>146</v>
      </c>
      <c r="U39" s="231">
        <v>0</v>
      </c>
      <c r="V39" s="231">
        <f>ROUND(E39*U39,2)</f>
        <v>0</v>
      </c>
      <c r="W39" s="231"/>
      <c r="X39" s="231" t="s">
        <v>127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128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51">
        <v>14</v>
      </c>
      <c r="B40" s="252" t="s">
        <v>161</v>
      </c>
      <c r="C40" s="264" t="s">
        <v>162</v>
      </c>
      <c r="D40" s="253" t="s">
        <v>133</v>
      </c>
      <c r="E40" s="254">
        <v>109.11199999999999</v>
      </c>
      <c r="F40" s="255"/>
      <c r="G40" s="256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0">
        <v>2.9999999999999997E-4</v>
      </c>
      <c r="O40" s="230">
        <f>ROUND(E40*N40,2)</f>
        <v>0.03</v>
      </c>
      <c r="P40" s="230">
        <v>0</v>
      </c>
      <c r="Q40" s="230">
        <f>ROUND(E40*P40,2)</f>
        <v>0</v>
      </c>
      <c r="R40" s="231" t="s">
        <v>125</v>
      </c>
      <c r="S40" s="231" t="s">
        <v>105</v>
      </c>
      <c r="T40" s="231" t="s">
        <v>146</v>
      </c>
      <c r="U40" s="231">
        <v>0</v>
      </c>
      <c r="V40" s="231">
        <f>ROUND(E40*U40,2)</f>
        <v>0</v>
      </c>
      <c r="W40" s="231"/>
      <c r="X40" s="231" t="s">
        <v>127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128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39" t="s">
        <v>100</v>
      </c>
      <c r="B41" s="240" t="s">
        <v>60</v>
      </c>
      <c r="C41" s="260" t="s">
        <v>61</v>
      </c>
      <c r="D41" s="241"/>
      <c r="E41" s="242"/>
      <c r="F41" s="243"/>
      <c r="G41" s="244">
        <f>SUMIF(AG42:AG42,"&lt;&gt;NOR",G42:G42)</f>
        <v>0</v>
      </c>
      <c r="H41" s="238"/>
      <c r="I41" s="238">
        <f>SUM(I42:I42)</f>
        <v>0</v>
      </c>
      <c r="J41" s="238"/>
      <c r="K41" s="238">
        <f>SUM(K42:K42)</f>
        <v>0</v>
      </c>
      <c r="L41" s="238"/>
      <c r="M41" s="238">
        <f>SUM(M42:M42)</f>
        <v>0</v>
      </c>
      <c r="N41" s="237"/>
      <c r="O41" s="237">
        <f>SUM(O42:O42)</f>
        <v>8.9</v>
      </c>
      <c r="P41" s="237"/>
      <c r="Q41" s="237">
        <f>SUM(Q42:Q42)</f>
        <v>0</v>
      </c>
      <c r="R41" s="238"/>
      <c r="S41" s="238"/>
      <c r="T41" s="238"/>
      <c r="U41" s="238"/>
      <c r="V41" s="238">
        <f>SUM(V42:V42)</f>
        <v>5.16</v>
      </c>
      <c r="W41" s="238"/>
      <c r="X41" s="238"/>
      <c r="AG41" t="s">
        <v>101</v>
      </c>
    </row>
    <row r="42" spans="1:60" outlineLevel="1" x14ac:dyDescent="0.2">
      <c r="A42" s="251">
        <v>15</v>
      </c>
      <c r="B42" s="252" t="s">
        <v>163</v>
      </c>
      <c r="C42" s="264" t="s">
        <v>164</v>
      </c>
      <c r="D42" s="253" t="s">
        <v>104</v>
      </c>
      <c r="E42" s="254">
        <v>3.5579999999999998</v>
      </c>
      <c r="F42" s="255"/>
      <c r="G42" s="256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2.5</v>
      </c>
      <c r="O42" s="230">
        <f>ROUND(E42*N42,2)</f>
        <v>8.9</v>
      </c>
      <c r="P42" s="230">
        <v>0</v>
      </c>
      <c r="Q42" s="230">
        <f>ROUND(E42*P42,2)</f>
        <v>0</v>
      </c>
      <c r="R42" s="231"/>
      <c r="S42" s="231" t="s">
        <v>105</v>
      </c>
      <c r="T42" s="231" t="s">
        <v>105</v>
      </c>
      <c r="U42" s="231">
        <v>1.4490000000000001</v>
      </c>
      <c r="V42" s="231">
        <f>ROUND(E42*U42,2)</f>
        <v>5.16</v>
      </c>
      <c r="W42" s="231"/>
      <c r="X42" s="231" t="s">
        <v>106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107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x14ac:dyDescent="0.2">
      <c r="A43" s="239" t="s">
        <v>100</v>
      </c>
      <c r="B43" s="240" t="s">
        <v>62</v>
      </c>
      <c r="C43" s="260" t="s">
        <v>63</v>
      </c>
      <c r="D43" s="241"/>
      <c r="E43" s="242"/>
      <c r="F43" s="243"/>
      <c r="G43" s="244">
        <f>SUMIF(AG44:AG55,"&lt;&gt;NOR",G44:G55)</f>
        <v>0</v>
      </c>
      <c r="H43" s="238"/>
      <c r="I43" s="238">
        <f>SUM(I44:I55)</f>
        <v>0</v>
      </c>
      <c r="J43" s="238"/>
      <c r="K43" s="238">
        <f>SUM(K44:K55)</f>
        <v>0</v>
      </c>
      <c r="L43" s="238"/>
      <c r="M43" s="238">
        <f>SUM(M44:M55)</f>
        <v>0</v>
      </c>
      <c r="N43" s="237"/>
      <c r="O43" s="237">
        <f>SUM(O44:O55)</f>
        <v>11.77</v>
      </c>
      <c r="P43" s="237"/>
      <c r="Q43" s="237">
        <f>SUM(Q44:Q55)</f>
        <v>0</v>
      </c>
      <c r="R43" s="238"/>
      <c r="S43" s="238"/>
      <c r="T43" s="238"/>
      <c r="U43" s="238"/>
      <c r="V43" s="238">
        <f>SUM(V44:V55)</f>
        <v>167.05</v>
      </c>
      <c r="W43" s="238"/>
      <c r="X43" s="238"/>
      <c r="AG43" t="s">
        <v>101</v>
      </c>
    </row>
    <row r="44" spans="1:60" outlineLevel="1" x14ac:dyDescent="0.2">
      <c r="A44" s="245">
        <v>16</v>
      </c>
      <c r="B44" s="246" t="s">
        <v>165</v>
      </c>
      <c r="C44" s="261" t="s">
        <v>166</v>
      </c>
      <c r="D44" s="247" t="s">
        <v>104</v>
      </c>
      <c r="E44" s="248">
        <v>21.4</v>
      </c>
      <c r="F44" s="249"/>
      <c r="G44" s="250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1"/>
      <c r="S44" s="231" t="s">
        <v>105</v>
      </c>
      <c r="T44" s="231" t="s">
        <v>105</v>
      </c>
      <c r="U44" s="231">
        <v>2.1309999999999998</v>
      </c>
      <c r="V44" s="231">
        <f>ROUND(E44*U44,2)</f>
        <v>45.6</v>
      </c>
      <c r="W44" s="231"/>
      <c r="X44" s="231" t="s">
        <v>106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107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62" t="s">
        <v>167</v>
      </c>
      <c r="D45" s="233"/>
      <c r="E45" s="234">
        <v>0.76</v>
      </c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109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62" t="s">
        <v>168</v>
      </c>
      <c r="D46" s="233"/>
      <c r="E46" s="234">
        <v>10.4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11"/>
      <c r="Z46" s="211"/>
      <c r="AA46" s="211"/>
      <c r="AB46" s="211"/>
      <c r="AC46" s="211"/>
      <c r="AD46" s="211"/>
      <c r="AE46" s="211"/>
      <c r="AF46" s="211"/>
      <c r="AG46" s="211" t="s">
        <v>109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63" t="s">
        <v>119</v>
      </c>
      <c r="D47" s="235"/>
      <c r="E47" s="236">
        <v>11.16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109</v>
      </c>
      <c r="AH47" s="211">
        <v>1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62" t="s">
        <v>169</v>
      </c>
      <c r="D48" s="233"/>
      <c r="E48" s="234">
        <v>8.7799999999999994</v>
      </c>
      <c r="F48" s="231"/>
      <c r="G48" s="23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109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62" t="s">
        <v>170</v>
      </c>
      <c r="D49" s="233"/>
      <c r="E49" s="234">
        <v>1.46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11"/>
      <c r="Z49" s="211"/>
      <c r="AA49" s="211"/>
      <c r="AB49" s="211"/>
      <c r="AC49" s="211"/>
      <c r="AD49" s="211"/>
      <c r="AE49" s="211"/>
      <c r="AF49" s="211"/>
      <c r="AG49" s="211" t="s">
        <v>109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5">
        <v>17</v>
      </c>
      <c r="B50" s="246" t="s">
        <v>171</v>
      </c>
      <c r="C50" s="261" t="s">
        <v>172</v>
      </c>
      <c r="D50" s="247" t="s">
        <v>133</v>
      </c>
      <c r="E50" s="248">
        <v>107</v>
      </c>
      <c r="F50" s="249"/>
      <c r="G50" s="250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0">
        <v>0.11</v>
      </c>
      <c r="O50" s="230">
        <f>ROUND(E50*N50,2)</f>
        <v>11.77</v>
      </c>
      <c r="P50" s="230">
        <v>0</v>
      </c>
      <c r="Q50" s="230">
        <f>ROUND(E50*P50,2)</f>
        <v>0</v>
      </c>
      <c r="R50" s="231"/>
      <c r="S50" s="231" t="s">
        <v>105</v>
      </c>
      <c r="T50" s="231" t="s">
        <v>105</v>
      </c>
      <c r="U50" s="231">
        <v>1.135</v>
      </c>
      <c r="V50" s="231">
        <f>ROUND(E50*U50,2)</f>
        <v>121.45</v>
      </c>
      <c r="W50" s="231"/>
      <c r="X50" s="231" t="s">
        <v>106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107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/>
      <c r="B51" s="229"/>
      <c r="C51" s="262" t="s">
        <v>173</v>
      </c>
      <c r="D51" s="233"/>
      <c r="E51" s="234">
        <v>3.8</v>
      </c>
      <c r="F51" s="231"/>
      <c r="G51" s="23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11"/>
      <c r="Z51" s="211"/>
      <c r="AA51" s="211"/>
      <c r="AB51" s="211"/>
      <c r="AC51" s="211"/>
      <c r="AD51" s="211"/>
      <c r="AE51" s="211"/>
      <c r="AF51" s="211"/>
      <c r="AG51" s="211" t="s">
        <v>109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62" t="s">
        <v>174</v>
      </c>
      <c r="D52" s="233"/>
      <c r="E52" s="234">
        <v>52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11"/>
      <c r="Z52" s="211"/>
      <c r="AA52" s="211"/>
      <c r="AB52" s="211"/>
      <c r="AC52" s="211"/>
      <c r="AD52" s="211"/>
      <c r="AE52" s="211"/>
      <c r="AF52" s="211"/>
      <c r="AG52" s="211" t="s">
        <v>109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63" t="s">
        <v>119</v>
      </c>
      <c r="D53" s="235"/>
      <c r="E53" s="236">
        <v>55.8</v>
      </c>
      <c r="F53" s="231"/>
      <c r="G53" s="23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11"/>
      <c r="Z53" s="211"/>
      <c r="AA53" s="211"/>
      <c r="AB53" s="211"/>
      <c r="AC53" s="211"/>
      <c r="AD53" s="211"/>
      <c r="AE53" s="211"/>
      <c r="AF53" s="211"/>
      <c r="AG53" s="211" t="s">
        <v>109</v>
      </c>
      <c r="AH53" s="211">
        <v>1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62" t="s">
        <v>175</v>
      </c>
      <c r="D54" s="233"/>
      <c r="E54" s="234">
        <v>43.9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109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62" t="s">
        <v>176</v>
      </c>
      <c r="D55" s="233"/>
      <c r="E55" s="234">
        <v>7.3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11"/>
      <c r="Z55" s="211"/>
      <c r="AA55" s="211"/>
      <c r="AB55" s="211"/>
      <c r="AC55" s="211"/>
      <c r="AD55" s="211"/>
      <c r="AE55" s="211"/>
      <c r="AF55" s="211"/>
      <c r="AG55" s="211" t="s">
        <v>109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x14ac:dyDescent="0.2">
      <c r="A56" s="239" t="s">
        <v>100</v>
      </c>
      <c r="B56" s="240" t="s">
        <v>64</v>
      </c>
      <c r="C56" s="260" t="s">
        <v>65</v>
      </c>
      <c r="D56" s="241"/>
      <c r="E56" s="242"/>
      <c r="F56" s="243"/>
      <c r="G56" s="244">
        <f>SUMIF(AG57:AG60,"&lt;&gt;NOR",G57:G60)</f>
        <v>0</v>
      </c>
      <c r="H56" s="238"/>
      <c r="I56" s="238">
        <f>SUM(I57:I60)</f>
        <v>0</v>
      </c>
      <c r="J56" s="238"/>
      <c r="K56" s="238">
        <f>SUM(K57:K60)</f>
        <v>0</v>
      </c>
      <c r="L56" s="238"/>
      <c r="M56" s="238">
        <f>SUM(M57:M60)</f>
        <v>0</v>
      </c>
      <c r="N56" s="237"/>
      <c r="O56" s="237">
        <f>SUM(O57:O60)</f>
        <v>0.02</v>
      </c>
      <c r="P56" s="237"/>
      <c r="Q56" s="237">
        <f>SUM(Q57:Q60)</f>
        <v>0</v>
      </c>
      <c r="R56" s="238"/>
      <c r="S56" s="238"/>
      <c r="T56" s="238"/>
      <c r="U56" s="238"/>
      <c r="V56" s="238">
        <f>SUM(V57:V60)</f>
        <v>12.07</v>
      </c>
      <c r="W56" s="238"/>
      <c r="X56" s="238"/>
      <c r="AG56" t="s">
        <v>101</v>
      </c>
    </row>
    <row r="57" spans="1:60" outlineLevel="1" x14ac:dyDescent="0.2">
      <c r="A57" s="251">
        <v>18</v>
      </c>
      <c r="B57" s="252" t="s">
        <v>177</v>
      </c>
      <c r="C57" s="264" t="s">
        <v>178</v>
      </c>
      <c r="D57" s="253" t="s">
        <v>136</v>
      </c>
      <c r="E57" s="254">
        <v>59.3</v>
      </c>
      <c r="F57" s="255"/>
      <c r="G57" s="256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1"/>
      <c r="S57" s="231" t="s">
        <v>105</v>
      </c>
      <c r="T57" s="231" t="s">
        <v>105</v>
      </c>
      <c r="U57" s="231">
        <v>0.05</v>
      </c>
      <c r="V57" s="231">
        <f>ROUND(E57*U57,2)</f>
        <v>2.97</v>
      </c>
      <c r="W57" s="231"/>
      <c r="X57" s="231" t="s">
        <v>106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107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51">
        <v>19</v>
      </c>
      <c r="B58" s="252" t="s">
        <v>179</v>
      </c>
      <c r="C58" s="264" t="s">
        <v>180</v>
      </c>
      <c r="D58" s="253" t="s">
        <v>153</v>
      </c>
      <c r="E58" s="254">
        <v>5</v>
      </c>
      <c r="F58" s="255"/>
      <c r="G58" s="256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1"/>
      <c r="S58" s="231" t="s">
        <v>105</v>
      </c>
      <c r="T58" s="231" t="s">
        <v>105</v>
      </c>
      <c r="U58" s="231">
        <v>1.1399999999999999</v>
      </c>
      <c r="V58" s="231">
        <f>ROUND(E58*U58,2)</f>
        <v>5.7</v>
      </c>
      <c r="W58" s="231"/>
      <c r="X58" s="231" t="s">
        <v>106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107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51">
        <v>20</v>
      </c>
      <c r="B59" s="252" t="s">
        <v>181</v>
      </c>
      <c r="C59" s="264" t="s">
        <v>182</v>
      </c>
      <c r="D59" s="253" t="s">
        <v>153</v>
      </c>
      <c r="E59" s="254">
        <v>5</v>
      </c>
      <c r="F59" s="255"/>
      <c r="G59" s="256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21</v>
      </c>
      <c r="M59" s="231">
        <f>G59*(1+L59/100)</f>
        <v>0</v>
      </c>
      <c r="N59" s="230">
        <v>4.6800000000000001E-3</v>
      </c>
      <c r="O59" s="230">
        <f>ROUND(E59*N59,2)</f>
        <v>0.02</v>
      </c>
      <c r="P59" s="230">
        <v>0</v>
      </c>
      <c r="Q59" s="230">
        <f>ROUND(E59*P59,2)</f>
        <v>0</v>
      </c>
      <c r="R59" s="231"/>
      <c r="S59" s="231" t="s">
        <v>105</v>
      </c>
      <c r="T59" s="231" t="s">
        <v>183</v>
      </c>
      <c r="U59" s="231">
        <v>0.68</v>
      </c>
      <c r="V59" s="231">
        <f>ROUND(E59*U59,2)</f>
        <v>3.4</v>
      </c>
      <c r="W59" s="231"/>
      <c r="X59" s="231" t="s">
        <v>106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107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51">
        <v>21</v>
      </c>
      <c r="B60" s="252" t="s">
        <v>184</v>
      </c>
      <c r="C60" s="264" t="s">
        <v>185</v>
      </c>
      <c r="D60" s="253" t="s">
        <v>186</v>
      </c>
      <c r="E60" s="254">
        <v>1</v>
      </c>
      <c r="F60" s="255"/>
      <c r="G60" s="256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1"/>
      <c r="S60" s="231" t="s">
        <v>145</v>
      </c>
      <c r="T60" s="231" t="s">
        <v>146</v>
      </c>
      <c r="U60" s="231">
        <v>0</v>
      </c>
      <c r="V60" s="231">
        <f>ROUND(E60*U60,2)</f>
        <v>0</v>
      </c>
      <c r="W60" s="231"/>
      <c r="X60" s="231" t="s">
        <v>106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107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x14ac:dyDescent="0.2">
      <c r="A61" s="239" t="s">
        <v>100</v>
      </c>
      <c r="B61" s="240" t="s">
        <v>66</v>
      </c>
      <c r="C61" s="260" t="s">
        <v>67</v>
      </c>
      <c r="D61" s="241"/>
      <c r="E61" s="242"/>
      <c r="F61" s="243"/>
      <c r="G61" s="244">
        <f>SUMIF(AG62:AG63,"&lt;&gt;NOR",G62:G63)</f>
        <v>0</v>
      </c>
      <c r="H61" s="238"/>
      <c r="I61" s="238">
        <f>SUM(I62:I63)</f>
        <v>0</v>
      </c>
      <c r="J61" s="238"/>
      <c r="K61" s="238">
        <f>SUM(K62:K63)</f>
        <v>0</v>
      </c>
      <c r="L61" s="238"/>
      <c r="M61" s="238">
        <f>SUM(M62:M63)</f>
        <v>0</v>
      </c>
      <c r="N61" s="237"/>
      <c r="O61" s="237">
        <f>SUM(O62:O63)</f>
        <v>0</v>
      </c>
      <c r="P61" s="237"/>
      <c r="Q61" s="237">
        <f>SUM(Q62:Q63)</f>
        <v>0</v>
      </c>
      <c r="R61" s="238"/>
      <c r="S61" s="238"/>
      <c r="T61" s="238"/>
      <c r="U61" s="238"/>
      <c r="V61" s="238">
        <f>SUM(V62:V63)</f>
        <v>78</v>
      </c>
      <c r="W61" s="238"/>
      <c r="X61" s="238"/>
      <c r="AG61" t="s">
        <v>101</v>
      </c>
    </row>
    <row r="62" spans="1:60" ht="33.75" outlineLevel="1" x14ac:dyDescent="0.2">
      <c r="A62" s="251">
        <v>22</v>
      </c>
      <c r="B62" s="252" t="s">
        <v>187</v>
      </c>
      <c r="C62" s="264" t="s">
        <v>188</v>
      </c>
      <c r="D62" s="253" t="s">
        <v>189</v>
      </c>
      <c r="E62" s="254">
        <v>40</v>
      </c>
      <c r="F62" s="255"/>
      <c r="G62" s="256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21</v>
      </c>
      <c r="M62" s="231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1"/>
      <c r="S62" s="231" t="s">
        <v>105</v>
      </c>
      <c r="T62" s="231" t="s">
        <v>105</v>
      </c>
      <c r="U62" s="231">
        <v>1</v>
      </c>
      <c r="V62" s="231">
        <f>ROUND(E62*U62,2)</f>
        <v>40</v>
      </c>
      <c r="W62" s="231"/>
      <c r="X62" s="231" t="s">
        <v>106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107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51">
        <v>23</v>
      </c>
      <c r="B63" s="252" t="s">
        <v>190</v>
      </c>
      <c r="C63" s="264" t="s">
        <v>191</v>
      </c>
      <c r="D63" s="253" t="s">
        <v>189</v>
      </c>
      <c r="E63" s="254">
        <v>38</v>
      </c>
      <c r="F63" s="255"/>
      <c r="G63" s="256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105</v>
      </c>
      <c r="T63" s="231" t="s">
        <v>105</v>
      </c>
      <c r="U63" s="231">
        <v>1</v>
      </c>
      <c r="V63" s="231">
        <f>ROUND(E63*U63,2)</f>
        <v>38</v>
      </c>
      <c r="W63" s="231"/>
      <c r="X63" s="231" t="s">
        <v>106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107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239" t="s">
        <v>100</v>
      </c>
      <c r="B64" s="240" t="s">
        <v>68</v>
      </c>
      <c r="C64" s="260" t="s">
        <v>69</v>
      </c>
      <c r="D64" s="241"/>
      <c r="E64" s="242"/>
      <c r="F64" s="243"/>
      <c r="G64" s="244">
        <f>SUMIF(AG65:AG68,"&lt;&gt;NOR",G65:G68)</f>
        <v>0</v>
      </c>
      <c r="H64" s="238"/>
      <c r="I64" s="238">
        <f>SUM(I65:I68)</f>
        <v>0</v>
      </c>
      <c r="J64" s="238"/>
      <c r="K64" s="238">
        <f>SUM(K65:K68)</f>
        <v>0</v>
      </c>
      <c r="L64" s="238"/>
      <c r="M64" s="238">
        <f>SUM(M65:M68)</f>
        <v>0</v>
      </c>
      <c r="N64" s="237"/>
      <c r="O64" s="237">
        <f>SUM(O65:O68)</f>
        <v>0</v>
      </c>
      <c r="P64" s="237"/>
      <c r="Q64" s="237">
        <f>SUM(Q65:Q68)</f>
        <v>0</v>
      </c>
      <c r="R64" s="238"/>
      <c r="S64" s="238"/>
      <c r="T64" s="238"/>
      <c r="U64" s="238"/>
      <c r="V64" s="238">
        <f>SUM(V65:V68)</f>
        <v>0</v>
      </c>
      <c r="W64" s="238"/>
      <c r="X64" s="238"/>
      <c r="AG64" t="s">
        <v>101</v>
      </c>
    </row>
    <row r="65" spans="1:60" ht="22.5" outlineLevel="1" x14ac:dyDescent="0.2">
      <c r="A65" s="245">
        <v>24</v>
      </c>
      <c r="B65" s="246" t="s">
        <v>192</v>
      </c>
      <c r="C65" s="261" t="s">
        <v>193</v>
      </c>
      <c r="D65" s="247" t="s">
        <v>186</v>
      </c>
      <c r="E65" s="248">
        <v>4</v>
      </c>
      <c r="F65" s="249"/>
      <c r="G65" s="250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1"/>
      <c r="S65" s="231" t="s">
        <v>145</v>
      </c>
      <c r="T65" s="231" t="s">
        <v>146</v>
      </c>
      <c r="U65" s="231">
        <v>0</v>
      </c>
      <c r="V65" s="231">
        <f>ROUND(E65*U65,2)</f>
        <v>0</v>
      </c>
      <c r="W65" s="231"/>
      <c r="X65" s="231" t="s">
        <v>106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107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33.75" outlineLevel="1" x14ac:dyDescent="0.2">
      <c r="A66" s="228"/>
      <c r="B66" s="229"/>
      <c r="C66" s="265" t="s">
        <v>194</v>
      </c>
      <c r="D66" s="257"/>
      <c r="E66" s="257"/>
      <c r="F66" s="257"/>
      <c r="G66" s="257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11"/>
      <c r="Z66" s="211"/>
      <c r="AA66" s="211"/>
      <c r="AB66" s="211"/>
      <c r="AC66" s="211"/>
      <c r="AD66" s="211"/>
      <c r="AE66" s="211"/>
      <c r="AF66" s="211"/>
      <c r="AG66" s="211" t="s">
        <v>138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58" t="str">
        <f>C66</f>
        <v>Zřízení  vývodu katodového a anodového okruhu s vyvedením přes svorkovnici uloženou v podomítkové krabičce, vč. dodávky a usazení el. krabičky a souvisejících propojovacích vedení a těsněných spojů.</v>
      </c>
      <c r="BB66" s="211"/>
      <c r="BC66" s="211"/>
      <c r="BD66" s="211"/>
      <c r="BE66" s="211"/>
      <c r="BF66" s="211"/>
      <c r="BG66" s="211"/>
      <c r="BH66" s="211"/>
    </row>
    <row r="67" spans="1:60" ht="45" outlineLevel="1" x14ac:dyDescent="0.2">
      <c r="A67" s="245">
        <v>25</v>
      </c>
      <c r="B67" s="246" t="s">
        <v>195</v>
      </c>
      <c r="C67" s="261" t="s">
        <v>196</v>
      </c>
      <c r="D67" s="247" t="s">
        <v>186</v>
      </c>
      <c r="E67" s="248">
        <v>3</v>
      </c>
      <c r="F67" s="249"/>
      <c r="G67" s="250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1"/>
      <c r="S67" s="231" t="s">
        <v>145</v>
      </c>
      <c r="T67" s="231" t="s">
        <v>146</v>
      </c>
      <c r="U67" s="231">
        <v>0</v>
      </c>
      <c r="V67" s="231">
        <f>ROUND(E67*U67,2)</f>
        <v>0</v>
      </c>
      <c r="W67" s="231"/>
      <c r="X67" s="231" t="s">
        <v>106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107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22.5" outlineLevel="1" x14ac:dyDescent="0.2">
      <c r="A68" s="228"/>
      <c r="B68" s="229"/>
      <c r="C68" s="265" t="s">
        <v>197</v>
      </c>
      <c r="D68" s="257"/>
      <c r="E68" s="257"/>
      <c r="F68" s="257"/>
      <c r="G68" s="257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11"/>
      <c r="Z68" s="211"/>
      <c r="AA68" s="211"/>
      <c r="AB68" s="211"/>
      <c r="AC68" s="211"/>
      <c r="AD68" s="211"/>
      <c r="AE68" s="211"/>
      <c r="AF68" s="211"/>
      <c r="AG68" s="211" t="s">
        <v>138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58" t="str">
        <f>C68</f>
        <v>Cena za 1 pozici ve 3 výškových úrovních, součástí zhotovení je provedení zaměření výchozí vlhkosti se záznamem v protokolu.</v>
      </c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239" t="s">
        <v>100</v>
      </c>
      <c r="B69" s="240" t="s">
        <v>70</v>
      </c>
      <c r="C69" s="260" t="s">
        <v>71</v>
      </c>
      <c r="D69" s="241"/>
      <c r="E69" s="242"/>
      <c r="F69" s="243"/>
      <c r="G69" s="244">
        <f>SUMIF(AG70:AG82,"&lt;&gt;NOR",G70:G82)</f>
        <v>0</v>
      </c>
      <c r="H69" s="238"/>
      <c r="I69" s="238">
        <f>SUM(I70:I82)</f>
        <v>0</v>
      </c>
      <c r="J69" s="238"/>
      <c r="K69" s="238">
        <f>SUM(K70:K82)</f>
        <v>0</v>
      </c>
      <c r="L69" s="238"/>
      <c r="M69" s="238">
        <f>SUM(M70:M82)</f>
        <v>0</v>
      </c>
      <c r="N69" s="237"/>
      <c r="O69" s="237">
        <f>SUM(O70:O82)</f>
        <v>0</v>
      </c>
      <c r="P69" s="237"/>
      <c r="Q69" s="237">
        <f>SUM(Q70:Q82)</f>
        <v>0</v>
      </c>
      <c r="R69" s="238"/>
      <c r="S69" s="238"/>
      <c r="T69" s="238"/>
      <c r="U69" s="238"/>
      <c r="V69" s="238">
        <f>SUM(V70:V82)</f>
        <v>6.3599999999999994</v>
      </c>
      <c r="W69" s="238"/>
      <c r="X69" s="238"/>
      <c r="AG69" t="s">
        <v>101</v>
      </c>
    </row>
    <row r="70" spans="1:60" outlineLevel="1" x14ac:dyDescent="0.2">
      <c r="A70" s="245">
        <v>26</v>
      </c>
      <c r="B70" s="246" t="s">
        <v>198</v>
      </c>
      <c r="C70" s="261" t="s">
        <v>199</v>
      </c>
      <c r="D70" s="247" t="s">
        <v>160</v>
      </c>
      <c r="E70" s="248">
        <v>4.14072</v>
      </c>
      <c r="F70" s="249"/>
      <c r="G70" s="250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21</v>
      </c>
      <c r="M70" s="231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1"/>
      <c r="S70" s="231" t="s">
        <v>105</v>
      </c>
      <c r="T70" s="231" t="s">
        <v>105</v>
      </c>
      <c r="U70" s="231">
        <v>0.49</v>
      </c>
      <c r="V70" s="231">
        <f>ROUND(E70*U70,2)</f>
        <v>2.0299999999999998</v>
      </c>
      <c r="W70" s="231"/>
      <c r="X70" s="231" t="s">
        <v>106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107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28"/>
      <c r="B71" s="229"/>
      <c r="C71" s="262" t="s">
        <v>200</v>
      </c>
      <c r="D71" s="233"/>
      <c r="E71" s="234">
        <v>4.14072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11"/>
      <c r="Z71" s="211"/>
      <c r="AA71" s="211"/>
      <c r="AB71" s="211"/>
      <c r="AC71" s="211"/>
      <c r="AD71" s="211"/>
      <c r="AE71" s="211"/>
      <c r="AF71" s="211"/>
      <c r="AG71" s="211" t="s">
        <v>109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5">
        <v>27</v>
      </c>
      <c r="B72" s="246" t="s">
        <v>201</v>
      </c>
      <c r="C72" s="261" t="s">
        <v>202</v>
      </c>
      <c r="D72" s="247" t="s">
        <v>160</v>
      </c>
      <c r="E72" s="248">
        <v>62.110799999999998</v>
      </c>
      <c r="F72" s="249"/>
      <c r="G72" s="250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21</v>
      </c>
      <c r="M72" s="231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1"/>
      <c r="S72" s="231" t="s">
        <v>105</v>
      </c>
      <c r="T72" s="231" t="s">
        <v>105</v>
      </c>
      <c r="U72" s="231">
        <v>0</v>
      </c>
      <c r="V72" s="231">
        <f>ROUND(E72*U72,2)</f>
        <v>0</v>
      </c>
      <c r="W72" s="231"/>
      <c r="X72" s="231" t="s">
        <v>106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107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65" t="s">
        <v>203</v>
      </c>
      <c r="D73" s="257"/>
      <c r="E73" s="257"/>
      <c r="F73" s="257"/>
      <c r="G73" s="257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11"/>
      <c r="Z73" s="211"/>
      <c r="AA73" s="211"/>
      <c r="AB73" s="211"/>
      <c r="AC73" s="211"/>
      <c r="AD73" s="211"/>
      <c r="AE73" s="211"/>
      <c r="AF73" s="211"/>
      <c r="AG73" s="211" t="s">
        <v>138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22.5" outlineLevel="1" x14ac:dyDescent="0.2">
      <c r="A74" s="228"/>
      <c r="B74" s="229"/>
      <c r="C74" s="262" t="s">
        <v>204</v>
      </c>
      <c r="D74" s="233"/>
      <c r="E74" s="234">
        <v>62.110799999999998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11"/>
      <c r="Z74" s="211"/>
      <c r="AA74" s="211"/>
      <c r="AB74" s="211"/>
      <c r="AC74" s="211"/>
      <c r="AD74" s="211"/>
      <c r="AE74" s="211"/>
      <c r="AF74" s="211"/>
      <c r="AG74" s="211" t="s">
        <v>109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5">
        <v>28</v>
      </c>
      <c r="B75" s="246" t="s">
        <v>205</v>
      </c>
      <c r="C75" s="261" t="s">
        <v>206</v>
      </c>
      <c r="D75" s="247" t="s">
        <v>160</v>
      </c>
      <c r="E75" s="248">
        <v>4.14072</v>
      </c>
      <c r="F75" s="249"/>
      <c r="G75" s="250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1"/>
      <c r="S75" s="231" t="s">
        <v>105</v>
      </c>
      <c r="T75" s="231" t="s">
        <v>105</v>
      </c>
      <c r="U75" s="231">
        <v>0.94199999999999995</v>
      </c>
      <c r="V75" s="231">
        <f>ROUND(E75*U75,2)</f>
        <v>3.9</v>
      </c>
      <c r="W75" s="231"/>
      <c r="X75" s="231" t="s">
        <v>106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107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28"/>
      <c r="B76" s="229"/>
      <c r="C76" s="262" t="s">
        <v>200</v>
      </c>
      <c r="D76" s="233"/>
      <c r="E76" s="234">
        <v>4.14072</v>
      </c>
      <c r="F76" s="231"/>
      <c r="G76" s="231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11"/>
      <c r="Z76" s="211"/>
      <c r="AA76" s="211"/>
      <c r="AB76" s="211"/>
      <c r="AC76" s="211"/>
      <c r="AD76" s="211"/>
      <c r="AE76" s="211"/>
      <c r="AF76" s="211"/>
      <c r="AG76" s="211" t="s">
        <v>109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5">
        <v>29</v>
      </c>
      <c r="B77" s="246" t="s">
        <v>207</v>
      </c>
      <c r="C77" s="261" t="s">
        <v>208</v>
      </c>
      <c r="D77" s="247" t="s">
        <v>160</v>
      </c>
      <c r="E77" s="248">
        <v>4.14072</v>
      </c>
      <c r="F77" s="249"/>
      <c r="G77" s="250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21</v>
      </c>
      <c r="M77" s="231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1"/>
      <c r="S77" s="231" t="s">
        <v>105</v>
      </c>
      <c r="T77" s="231" t="s">
        <v>105</v>
      </c>
      <c r="U77" s="231">
        <v>0.105</v>
      </c>
      <c r="V77" s="231">
        <f>ROUND(E77*U77,2)</f>
        <v>0.43</v>
      </c>
      <c r="W77" s="231"/>
      <c r="X77" s="231" t="s">
        <v>106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107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ht="22.5" outlineLevel="1" x14ac:dyDescent="0.2">
      <c r="A78" s="228"/>
      <c r="B78" s="229"/>
      <c r="C78" s="262" t="s">
        <v>200</v>
      </c>
      <c r="D78" s="233"/>
      <c r="E78" s="234">
        <v>4.14072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11"/>
      <c r="Z78" s="211"/>
      <c r="AA78" s="211"/>
      <c r="AB78" s="211"/>
      <c r="AC78" s="211"/>
      <c r="AD78" s="211"/>
      <c r="AE78" s="211"/>
      <c r="AF78" s="211"/>
      <c r="AG78" s="211" t="s">
        <v>109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5">
        <v>30</v>
      </c>
      <c r="B79" s="246" t="s">
        <v>209</v>
      </c>
      <c r="C79" s="261" t="s">
        <v>210</v>
      </c>
      <c r="D79" s="247" t="s">
        <v>160</v>
      </c>
      <c r="E79" s="248">
        <v>4.14072</v>
      </c>
      <c r="F79" s="249"/>
      <c r="G79" s="250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1"/>
      <c r="S79" s="231" t="s">
        <v>105</v>
      </c>
      <c r="T79" s="231" t="s">
        <v>105</v>
      </c>
      <c r="U79" s="231">
        <v>0</v>
      </c>
      <c r="V79" s="231">
        <f>ROUND(E79*U79,2)</f>
        <v>0</v>
      </c>
      <c r="W79" s="231"/>
      <c r="X79" s="231" t="s">
        <v>106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107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2.5" outlineLevel="1" x14ac:dyDescent="0.2">
      <c r="A80" s="228"/>
      <c r="B80" s="229"/>
      <c r="C80" s="262" t="s">
        <v>200</v>
      </c>
      <c r="D80" s="233"/>
      <c r="E80" s="234">
        <v>4.14072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11"/>
      <c r="Z80" s="211"/>
      <c r="AA80" s="211"/>
      <c r="AB80" s="211"/>
      <c r="AC80" s="211"/>
      <c r="AD80" s="211"/>
      <c r="AE80" s="211"/>
      <c r="AF80" s="211"/>
      <c r="AG80" s="211" t="s">
        <v>109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5">
        <v>31</v>
      </c>
      <c r="B81" s="246" t="s">
        <v>211</v>
      </c>
      <c r="C81" s="261" t="s">
        <v>212</v>
      </c>
      <c r="D81" s="247" t="s">
        <v>160</v>
      </c>
      <c r="E81" s="248">
        <v>4.14072</v>
      </c>
      <c r="F81" s="249"/>
      <c r="G81" s="250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21</v>
      </c>
      <c r="M81" s="231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1"/>
      <c r="S81" s="231" t="s">
        <v>105</v>
      </c>
      <c r="T81" s="231" t="s">
        <v>105</v>
      </c>
      <c r="U81" s="231">
        <v>0</v>
      </c>
      <c r="V81" s="231">
        <f>ROUND(E81*U81,2)</f>
        <v>0</v>
      </c>
      <c r="W81" s="231"/>
      <c r="X81" s="231" t="s">
        <v>106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107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28"/>
      <c r="B82" s="229"/>
      <c r="C82" s="262" t="s">
        <v>200</v>
      </c>
      <c r="D82" s="233"/>
      <c r="E82" s="234">
        <v>4.14072</v>
      </c>
      <c r="F82" s="231"/>
      <c r="G82" s="231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11"/>
      <c r="Z82" s="211"/>
      <c r="AA82" s="211"/>
      <c r="AB82" s="211"/>
      <c r="AC82" s="211"/>
      <c r="AD82" s="211"/>
      <c r="AE82" s="211"/>
      <c r="AF82" s="211"/>
      <c r="AG82" s="211" t="s">
        <v>109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239" t="s">
        <v>100</v>
      </c>
      <c r="B83" s="240" t="s">
        <v>73</v>
      </c>
      <c r="C83" s="260" t="s">
        <v>29</v>
      </c>
      <c r="D83" s="241"/>
      <c r="E83" s="242"/>
      <c r="F83" s="243"/>
      <c r="G83" s="244">
        <f>SUMIF(AG84:AG95,"&lt;&gt;NOR",G84:G95)</f>
        <v>0</v>
      </c>
      <c r="H83" s="238"/>
      <c r="I83" s="238">
        <f>SUM(I84:I95)</f>
        <v>0</v>
      </c>
      <c r="J83" s="238"/>
      <c r="K83" s="238">
        <f>SUM(K84:K95)</f>
        <v>0</v>
      </c>
      <c r="L83" s="238"/>
      <c r="M83" s="238">
        <f>SUM(M84:M95)</f>
        <v>0</v>
      </c>
      <c r="N83" s="237"/>
      <c r="O83" s="237">
        <f>SUM(O84:O95)</f>
        <v>0</v>
      </c>
      <c r="P83" s="237"/>
      <c r="Q83" s="237">
        <f>SUM(Q84:Q95)</f>
        <v>0</v>
      </c>
      <c r="R83" s="238"/>
      <c r="S83" s="238"/>
      <c r="T83" s="238"/>
      <c r="U83" s="238"/>
      <c r="V83" s="238">
        <f>SUM(V84:V95)</f>
        <v>0</v>
      </c>
      <c r="W83" s="238"/>
      <c r="X83" s="238"/>
      <c r="AG83" t="s">
        <v>101</v>
      </c>
    </row>
    <row r="84" spans="1:60" outlineLevel="1" x14ac:dyDescent="0.2">
      <c r="A84" s="245">
        <v>32</v>
      </c>
      <c r="B84" s="246" t="s">
        <v>213</v>
      </c>
      <c r="C84" s="261" t="s">
        <v>214</v>
      </c>
      <c r="D84" s="247" t="s">
        <v>0</v>
      </c>
      <c r="E84" s="248">
        <v>1.2</v>
      </c>
      <c r="F84" s="249"/>
      <c r="G84" s="250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21</v>
      </c>
      <c r="M84" s="231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1"/>
      <c r="S84" s="231" t="s">
        <v>105</v>
      </c>
      <c r="T84" s="231" t="s">
        <v>146</v>
      </c>
      <c r="U84" s="231">
        <v>0</v>
      </c>
      <c r="V84" s="231">
        <f>ROUND(E84*U84,2)</f>
        <v>0</v>
      </c>
      <c r="W84" s="231"/>
      <c r="X84" s="231" t="s">
        <v>215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216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5" t="s">
        <v>217</v>
      </c>
      <c r="D85" s="257"/>
      <c r="E85" s="257"/>
      <c r="F85" s="257"/>
      <c r="G85" s="257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138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5">
        <v>33</v>
      </c>
      <c r="B86" s="246" t="s">
        <v>218</v>
      </c>
      <c r="C86" s="261" t="s">
        <v>219</v>
      </c>
      <c r="D86" s="247" t="s">
        <v>0</v>
      </c>
      <c r="E86" s="248">
        <v>1.6</v>
      </c>
      <c r="F86" s="249"/>
      <c r="G86" s="250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21</v>
      </c>
      <c r="M86" s="231">
        <f>G86*(1+L86/100)</f>
        <v>0</v>
      </c>
      <c r="N86" s="230">
        <v>0</v>
      </c>
      <c r="O86" s="230">
        <f>ROUND(E86*N86,2)</f>
        <v>0</v>
      </c>
      <c r="P86" s="230">
        <v>0</v>
      </c>
      <c r="Q86" s="230">
        <f>ROUND(E86*P86,2)</f>
        <v>0</v>
      </c>
      <c r="R86" s="231"/>
      <c r="S86" s="231" t="s">
        <v>105</v>
      </c>
      <c r="T86" s="231" t="s">
        <v>146</v>
      </c>
      <c r="U86" s="231">
        <v>0</v>
      </c>
      <c r="V86" s="231">
        <f>ROUND(E86*U86,2)</f>
        <v>0</v>
      </c>
      <c r="W86" s="231"/>
      <c r="X86" s="231" t="s">
        <v>215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216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65" t="s">
        <v>220</v>
      </c>
      <c r="D87" s="257"/>
      <c r="E87" s="257"/>
      <c r="F87" s="257"/>
      <c r="G87" s="257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11"/>
      <c r="Z87" s="211"/>
      <c r="AA87" s="211"/>
      <c r="AB87" s="211"/>
      <c r="AC87" s="211"/>
      <c r="AD87" s="211"/>
      <c r="AE87" s="211"/>
      <c r="AF87" s="211"/>
      <c r="AG87" s="211" t="s">
        <v>138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5">
        <v>34</v>
      </c>
      <c r="B88" s="246" t="s">
        <v>221</v>
      </c>
      <c r="C88" s="261" t="s">
        <v>222</v>
      </c>
      <c r="D88" s="247" t="s">
        <v>0</v>
      </c>
      <c r="E88" s="248">
        <v>0.6</v>
      </c>
      <c r="F88" s="249"/>
      <c r="G88" s="250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1"/>
      <c r="S88" s="231" t="s">
        <v>105</v>
      </c>
      <c r="T88" s="231" t="s">
        <v>146</v>
      </c>
      <c r="U88" s="231">
        <v>0</v>
      </c>
      <c r="V88" s="231">
        <f>ROUND(E88*U88,2)</f>
        <v>0</v>
      </c>
      <c r="W88" s="231"/>
      <c r="X88" s="231" t="s">
        <v>215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216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65" t="s">
        <v>223</v>
      </c>
      <c r="D89" s="257"/>
      <c r="E89" s="257"/>
      <c r="F89" s="257"/>
      <c r="G89" s="257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11"/>
      <c r="Z89" s="211"/>
      <c r="AA89" s="211"/>
      <c r="AB89" s="211"/>
      <c r="AC89" s="211"/>
      <c r="AD89" s="211"/>
      <c r="AE89" s="211"/>
      <c r="AF89" s="211"/>
      <c r="AG89" s="211" t="s">
        <v>138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5">
        <v>35</v>
      </c>
      <c r="B90" s="246" t="s">
        <v>224</v>
      </c>
      <c r="C90" s="261" t="s">
        <v>225</v>
      </c>
      <c r="D90" s="247" t="s">
        <v>0</v>
      </c>
      <c r="E90" s="248">
        <v>2</v>
      </c>
      <c r="F90" s="249"/>
      <c r="G90" s="250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21</v>
      </c>
      <c r="M90" s="231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1"/>
      <c r="S90" s="231" t="s">
        <v>105</v>
      </c>
      <c r="T90" s="231" t="s">
        <v>146</v>
      </c>
      <c r="U90" s="231">
        <v>0</v>
      </c>
      <c r="V90" s="231">
        <f>ROUND(E90*U90,2)</f>
        <v>0</v>
      </c>
      <c r="W90" s="231"/>
      <c r="X90" s="231" t="s">
        <v>215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216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5" t="s">
        <v>226</v>
      </c>
      <c r="D91" s="257"/>
      <c r="E91" s="257"/>
      <c r="F91" s="257"/>
      <c r="G91" s="257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11"/>
      <c r="Z91" s="211"/>
      <c r="AA91" s="211"/>
      <c r="AB91" s="211"/>
      <c r="AC91" s="211"/>
      <c r="AD91" s="211"/>
      <c r="AE91" s="211"/>
      <c r="AF91" s="211"/>
      <c r="AG91" s="211" t="s">
        <v>138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45">
        <v>36</v>
      </c>
      <c r="B92" s="246" t="s">
        <v>227</v>
      </c>
      <c r="C92" s="261" t="s">
        <v>228</v>
      </c>
      <c r="D92" s="247" t="s">
        <v>0</v>
      </c>
      <c r="E92" s="248">
        <v>0.6</v>
      </c>
      <c r="F92" s="249"/>
      <c r="G92" s="250">
        <f>ROUND(E92*F92,2)</f>
        <v>0</v>
      </c>
      <c r="H92" s="232"/>
      <c r="I92" s="231">
        <f>ROUND(E92*H92,2)</f>
        <v>0</v>
      </c>
      <c r="J92" s="232"/>
      <c r="K92" s="231">
        <f>ROUND(E92*J92,2)</f>
        <v>0</v>
      </c>
      <c r="L92" s="231">
        <v>21</v>
      </c>
      <c r="M92" s="231">
        <f>G92*(1+L92/100)</f>
        <v>0</v>
      </c>
      <c r="N92" s="230">
        <v>0</v>
      </c>
      <c r="O92" s="230">
        <f>ROUND(E92*N92,2)</f>
        <v>0</v>
      </c>
      <c r="P92" s="230">
        <v>0</v>
      </c>
      <c r="Q92" s="230">
        <f>ROUND(E92*P92,2)</f>
        <v>0</v>
      </c>
      <c r="R92" s="231"/>
      <c r="S92" s="231" t="s">
        <v>105</v>
      </c>
      <c r="T92" s="231" t="s">
        <v>146</v>
      </c>
      <c r="U92" s="231">
        <v>0</v>
      </c>
      <c r="V92" s="231">
        <f>ROUND(E92*U92,2)</f>
        <v>0</v>
      </c>
      <c r="W92" s="231"/>
      <c r="X92" s="231" t="s">
        <v>215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216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22.5" outlineLevel="1" x14ac:dyDescent="0.2">
      <c r="A93" s="228"/>
      <c r="B93" s="229"/>
      <c r="C93" s="265" t="s">
        <v>229</v>
      </c>
      <c r="D93" s="257"/>
      <c r="E93" s="257"/>
      <c r="F93" s="257"/>
      <c r="G93" s="257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11"/>
      <c r="Z93" s="211"/>
      <c r="AA93" s="211"/>
      <c r="AB93" s="211"/>
      <c r="AC93" s="211"/>
      <c r="AD93" s="211"/>
      <c r="AE93" s="211"/>
      <c r="AF93" s="211"/>
      <c r="AG93" s="211" t="s">
        <v>138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58" t="str">
        <f>C93</f>
        <v>0,6 % z celkové ceny (tj. uznatelné i neuznatelné náklady). Náklady zhotovitele, které vzniknou v souvislosti s povinnostmi zhotovitele při předání a převzetí díla.</v>
      </c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5">
        <v>37</v>
      </c>
      <c r="B94" s="246" t="s">
        <v>230</v>
      </c>
      <c r="C94" s="261" t="s">
        <v>231</v>
      </c>
      <c r="D94" s="247" t="s">
        <v>0</v>
      </c>
      <c r="E94" s="248">
        <v>1.6</v>
      </c>
      <c r="F94" s="249"/>
      <c r="G94" s="250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1"/>
      <c r="S94" s="231" t="s">
        <v>145</v>
      </c>
      <c r="T94" s="231" t="s">
        <v>146</v>
      </c>
      <c r="U94" s="231">
        <v>0</v>
      </c>
      <c r="V94" s="231">
        <f>ROUND(E94*U94,2)</f>
        <v>0</v>
      </c>
      <c r="W94" s="231"/>
      <c r="X94" s="231" t="s">
        <v>215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216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65" t="s">
        <v>220</v>
      </c>
      <c r="D95" s="257"/>
      <c r="E95" s="257"/>
      <c r="F95" s="257"/>
      <c r="G95" s="257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11"/>
      <c r="Z95" s="211"/>
      <c r="AA95" s="211"/>
      <c r="AB95" s="211"/>
      <c r="AC95" s="211"/>
      <c r="AD95" s="211"/>
      <c r="AE95" s="211"/>
      <c r="AF95" s="211"/>
      <c r="AG95" s="211" t="s">
        <v>138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">
      <c r="A96" s="239" t="s">
        <v>100</v>
      </c>
      <c r="B96" s="240" t="s">
        <v>74</v>
      </c>
      <c r="C96" s="260" t="s">
        <v>30</v>
      </c>
      <c r="D96" s="241"/>
      <c r="E96" s="242"/>
      <c r="F96" s="243"/>
      <c r="G96" s="244">
        <f>SUMIF(AG97:AG104,"&lt;&gt;NOR",G97:G104)</f>
        <v>0</v>
      </c>
      <c r="H96" s="238"/>
      <c r="I96" s="238">
        <f>SUM(I97:I104)</f>
        <v>0</v>
      </c>
      <c r="J96" s="238"/>
      <c r="K96" s="238">
        <f>SUM(K97:K104)</f>
        <v>0</v>
      </c>
      <c r="L96" s="238"/>
      <c r="M96" s="238">
        <f>SUM(M97:M104)</f>
        <v>0</v>
      </c>
      <c r="N96" s="237"/>
      <c r="O96" s="237">
        <f>SUM(O97:O104)</f>
        <v>0</v>
      </c>
      <c r="P96" s="237"/>
      <c r="Q96" s="237">
        <f>SUM(Q97:Q104)</f>
        <v>0</v>
      </c>
      <c r="R96" s="238"/>
      <c r="S96" s="238"/>
      <c r="T96" s="238"/>
      <c r="U96" s="238"/>
      <c r="V96" s="238">
        <f>SUM(V97:V104)</f>
        <v>0</v>
      </c>
      <c r="W96" s="238"/>
      <c r="X96" s="238"/>
      <c r="AG96" t="s">
        <v>101</v>
      </c>
    </row>
    <row r="97" spans="1:60" outlineLevel="1" x14ac:dyDescent="0.2">
      <c r="A97" s="245">
        <v>38</v>
      </c>
      <c r="B97" s="246" t="s">
        <v>232</v>
      </c>
      <c r="C97" s="261" t="s">
        <v>233</v>
      </c>
      <c r="D97" s="247" t="s">
        <v>0</v>
      </c>
      <c r="E97" s="248">
        <v>2.4</v>
      </c>
      <c r="F97" s="249"/>
      <c r="G97" s="250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21</v>
      </c>
      <c r="M97" s="231">
        <f>G97*(1+L97/100)</f>
        <v>0</v>
      </c>
      <c r="N97" s="230">
        <v>0</v>
      </c>
      <c r="O97" s="230">
        <f>ROUND(E97*N97,2)</f>
        <v>0</v>
      </c>
      <c r="P97" s="230">
        <v>0</v>
      </c>
      <c r="Q97" s="230">
        <f>ROUND(E97*P97,2)</f>
        <v>0</v>
      </c>
      <c r="R97" s="231"/>
      <c r="S97" s="231" t="s">
        <v>105</v>
      </c>
      <c r="T97" s="231" t="s">
        <v>146</v>
      </c>
      <c r="U97" s="231">
        <v>0</v>
      </c>
      <c r="V97" s="231">
        <f>ROUND(E97*U97,2)</f>
        <v>0</v>
      </c>
      <c r="W97" s="231"/>
      <c r="X97" s="231" t="s">
        <v>215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234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65" t="s">
        <v>235</v>
      </c>
      <c r="D98" s="257"/>
      <c r="E98" s="257"/>
      <c r="F98" s="257"/>
      <c r="G98" s="257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11"/>
      <c r="Z98" s="211"/>
      <c r="AA98" s="211"/>
      <c r="AB98" s="211"/>
      <c r="AC98" s="211"/>
      <c r="AD98" s="211"/>
      <c r="AE98" s="211"/>
      <c r="AF98" s="211"/>
      <c r="AG98" s="211" t="s">
        <v>138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5">
        <v>39</v>
      </c>
      <c r="B99" s="246" t="s">
        <v>236</v>
      </c>
      <c r="C99" s="261" t="s">
        <v>237</v>
      </c>
      <c r="D99" s="247" t="s">
        <v>0</v>
      </c>
      <c r="E99" s="248">
        <v>1</v>
      </c>
      <c r="F99" s="249"/>
      <c r="G99" s="250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21</v>
      </c>
      <c r="M99" s="231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1"/>
      <c r="S99" s="231" t="s">
        <v>105</v>
      </c>
      <c r="T99" s="231" t="s">
        <v>146</v>
      </c>
      <c r="U99" s="231">
        <v>0</v>
      </c>
      <c r="V99" s="231">
        <f>ROUND(E99*U99,2)</f>
        <v>0</v>
      </c>
      <c r="W99" s="231"/>
      <c r="X99" s="231" t="s">
        <v>215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216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28"/>
      <c r="B100" s="229"/>
      <c r="C100" s="265" t="s">
        <v>238</v>
      </c>
      <c r="D100" s="257"/>
      <c r="E100" s="257"/>
      <c r="F100" s="257"/>
      <c r="G100" s="257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138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45">
        <v>40</v>
      </c>
      <c r="B101" s="246" t="s">
        <v>239</v>
      </c>
      <c r="C101" s="261" t="s">
        <v>240</v>
      </c>
      <c r="D101" s="247" t="s">
        <v>0</v>
      </c>
      <c r="E101" s="248">
        <v>1</v>
      </c>
      <c r="F101" s="249"/>
      <c r="G101" s="250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21</v>
      </c>
      <c r="M101" s="231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1"/>
      <c r="S101" s="231" t="s">
        <v>105</v>
      </c>
      <c r="T101" s="231" t="s">
        <v>146</v>
      </c>
      <c r="U101" s="231">
        <v>0</v>
      </c>
      <c r="V101" s="231">
        <f>ROUND(E101*U101,2)</f>
        <v>0</v>
      </c>
      <c r="W101" s="231"/>
      <c r="X101" s="231" t="s">
        <v>215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216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45" outlineLevel="1" x14ac:dyDescent="0.2">
      <c r="A102" s="228"/>
      <c r="B102" s="229"/>
      <c r="C102" s="265" t="s">
        <v>241</v>
      </c>
      <c r="D102" s="257"/>
      <c r="E102" s="257"/>
      <c r="F102" s="257"/>
      <c r="G102" s="257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138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58" t="str">
        <f>C102</f>
        <v>1,0 % z celkové ceny (tj. uznatelné i neuznatelné náklady). 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5">
        <v>41</v>
      </c>
      <c r="B103" s="246" t="s">
        <v>242</v>
      </c>
      <c r="C103" s="261" t="s">
        <v>243</v>
      </c>
      <c r="D103" s="247" t="s">
        <v>0</v>
      </c>
      <c r="E103" s="248">
        <v>1.9</v>
      </c>
      <c r="F103" s="249"/>
      <c r="G103" s="250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21</v>
      </c>
      <c r="M103" s="231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1"/>
      <c r="S103" s="231" t="s">
        <v>105</v>
      </c>
      <c r="T103" s="231" t="s">
        <v>146</v>
      </c>
      <c r="U103" s="231">
        <v>0</v>
      </c>
      <c r="V103" s="231">
        <f>ROUND(E103*U103,2)</f>
        <v>0</v>
      </c>
      <c r="W103" s="231"/>
      <c r="X103" s="231" t="s">
        <v>215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216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45" outlineLevel="1" x14ac:dyDescent="0.2">
      <c r="A104" s="228"/>
      <c r="B104" s="229"/>
      <c r="C104" s="265" t="s">
        <v>244</v>
      </c>
      <c r="D104" s="257"/>
      <c r="E104" s="257"/>
      <c r="F104" s="257"/>
      <c r="G104" s="257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138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58" t="str">
        <f>C104</f>
        <v>1,9 % z celkové ceny (tj. uznatelné i neuznatelné náklady). 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04" s="211"/>
      <c r="BC104" s="211"/>
      <c r="BD104" s="211"/>
      <c r="BE104" s="211"/>
      <c r="BF104" s="211"/>
      <c r="BG104" s="211"/>
      <c r="BH104" s="211"/>
    </row>
    <row r="105" spans="1:60" x14ac:dyDescent="0.2">
      <c r="A105" s="3"/>
      <c r="B105" s="4"/>
      <c r="C105" s="266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v>15</v>
      </c>
      <c r="AF105">
        <v>21</v>
      </c>
      <c r="AG105" t="s">
        <v>87</v>
      </c>
    </row>
    <row r="106" spans="1:60" x14ac:dyDescent="0.2">
      <c r="A106" s="214"/>
      <c r="B106" s="215" t="s">
        <v>31</v>
      </c>
      <c r="C106" s="267"/>
      <c r="D106" s="216"/>
      <c r="E106" s="217"/>
      <c r="F106" s="217"/>
      <c r="G106" s="259">
        <f>G8+G24+G41+G43+G56+G61+G64+G69+G83+G96</f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E106">
        <f>SUMIF(L7:L104,AE105,G7:G104)</f>
        <v>0</v>
      </c>
      <c r="AF106">
        <f>SUMIF(L7:L104,AF105,G7:G104)</f>
        <v>0</v>
      </c>
      <c r="AG106" t="s">
        <v>245</v>
      </c>
    </row>
    <row r="107" spans="1:60" x14ac:dyDescent="0.2">
      <c r="A107" s="3"/>
      <c r="B107" s="4"/>
      <c r="C107" s="266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3"/>
      <c r="B108" s="4"/>
      <c r="C108" s="266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A109" s="218" t="s">
        <v>246</v>
      </c>
      <c r="B109" s="218"/>
      <c r="C109" s="268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60" x14ac:dyDescent="0.2">
      <c r="A110" s="219"/>
      <c r="B110" s="220"/>
      <c r="C110" s="269"/>
      <c r="D110" s="220"/>
      <c r="E110" s="220"/>
      <c r="F110" s="220"/>
      <c r="G110" s="221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G110" t="s">
        <v>247</v>
      </c>
    </row>
    <row r="111" spans="1:60" x14ac:dyDescent="0.2">
      <c r="A111" s="222"/>
      <c r="B111" s="223"/>
      <c r="C111" s="270"/>
      <c r="D111" s="223"/>
      <c r="E111" s="223"/>
      <c r="F111" s="223"/>
      <c r="G111" s="22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222"/>
      <c r="B112" s="223"/>
      <c r="C112" s="270"/>
      <c r="D112" s="223"/>
      <c r="E112" s="223"/>
      <c r="F112" s="223"/>
      <c r="G112" s="224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22"/>
      <c r="B113" s="223"/>
      <c r="C113" s="270"/>
      <c r="D113" s="223"/>
      <c r="E113" s="223"/>
      <c r="F113" s="223"/>
      <c r="G113" s="224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225"/>
      <c r="B114" s="226"/>
      <c r="C114" s="271"/>
      <c r="D114" s="226"/>
      <c r="E114" s="226"/>
      <c r="F114" s="226"/>
      <c r="G114" s="227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A115" s="3"/>
      <c r="B115" s="4"/>
      <c r="C115" s="266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C116" s="272"/>
      <c r="D116" s="10"/>
      <c r="AG116" t="s">
        <v>248</v>
      </c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1">
    <mergeCell ref="C95:G95"/>
    <mergeCell ref="C98:G98"/>
    <mergeCell ref="C100:G100"/>
    <mergeCell ref="C102:G102"/>
    <mergeCell ref="C104:G104"/>
    <mergeCell ref="C73:G73"/>
    <mergeCell ref="C85:G85"/>
    <mergeCell ref="C87:G87"/>
    <mergeCell ref="C89:G89"/>
    <mergeCell ref="C91:G91"/>
    <mergeCell ref="C93:G93"/>
    <mergeCell ref="A1:G1"/>
    <mergeCell ref="C2:G2"/>
    <mergeCell ref="C3:G3"/>
    <mergeCell ref="C4:G4"/>
    <mergeCell ref="A109:C109"/>
    <mergeCell ref="A110:G114"/>
    <mergeCell ref="C27:G27"/>
    <mergeCell ref="C32:G32"/>
    <mergeCell ref="C66:G66"/>
    <mergeCell ref="C68:G6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SO 02 - 1b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SO 02 - 1b Pol'!Názvy_tisku</vt:lpstr>
      <vt:lpstr>oadresa</vt:lpstr>
      <vt:lpstr>Stavba!Objednatel</vt:lpstr>
      <vt:lpstr>Stavba!Objekt</vt:lpstr>
      <vt:lpstr>'SO 02 SO 02 - 1b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jelinkova</cp:lastModifiedBy>
  <cp:lastPrinted>2019-03-19T12:27:02Z</cp:lastPrinted>
  <dcterms:created xsi:type="dcterms:W3CDTF">2009-04-08T07:15:50Z</dcterms:created>
  <dcterms:modified xsi:type="dcterms:W3CDTF">2023-02-24T13:05:56Z</dcterms:modified>
</cp:coreProperties>
</file>